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Nick\Forms\Order\"/>
    </mc:Choice>
  </mc:AlternateContent>
  <xr:revisionPtr revIDLastSave="0" documentId="13_ncr:1_{9E02F990-CE95-4343-BF11-99488944D1E8}" xr6:coauthVersionLast="47" xr6:coauthVersionMax="47" xr10:uidLastSave="{00000000-0000-0000-0000-000000000000}"/>
  <workbookProtection workbookAlgorithmName="SHA-512" workbookHashValue="KVfR8gjMeqIxsKNRKpQ5gTd1D4oRaQdgwQugqKx8eQ5l/hZDyS2zjYf8JXIa3/HaxjJCVfLx/qkRPXiAC9R6pw==" workbookSaltValue="RoTbuONttM1LqjQU4hnKkw==" workbookSpinCount="100000" lockStructure="1"/>
  <bookViews>
    <workbookView xWindow="28680" yWindow="-120" windowWidth="29040" windowHeight="15840" xr2:uid="{2AF8713E-765B-42E6-A17A-D6E440A51ED3}"/>
  </bookViews>
  <sheets>
    <sheet name="Veneer PO BLANK" sheetId="1" r:id="rId1"/>
  </sheets>
  <externalReferences>
    <externalReference r:id="rId2"/>
    <externalReference r:id="rId3"/>
    <externalReference r:id="rId4"/>
    <externalReference r:id="rId5"/>
  </externalReferences>
  <definedNames>
    <definedName name="BRAND">'[1]Premier PO #'!$AI$2:$AI$9</definedName>
    <definedName name="LookUpTable_Contact_Dwr">'[2]DrawerVendor PO BLANK'!$AD$3:$AF$9</definedName>
    <definedName name="LookUpTable_FaceVnrFormat">'Veneer PO BLANK'!$AW$17:$AX$27</definedName>
    <definedName name="LookUpTable_MatCodeFormat">'Veneer PO BLANK'!$AN$17:$AQ$27</definedName>
    <definedName name="LookUpTable_PnlSizeFormat">'Veneer PO BLANK'!#REF!</definedName>
    <definedName name="LookUpTable_PnlThicknessFormat">'Veneer PO BLANK'!$AS$17:$AU$27</definedName>
    <definedName name="LookUpTable_ShipTo_Dwr">'[2]DrawerVendor PO BLANK'!$V$3:$AB$5</definedName>
    <definedName name="LookUpTable_ShipTo_VnrPlam">'Veneer PO BLANK'!$AK$3:$AO$5</definedName>
    <definedName name="LookUpTable_Vendors">'Veneer PO BLANK'!$AK$8:$AO$11</definedName>
    <definedName name="_xlnm.Print_Area" localSheetId="0">'Veneer PO BLANK'!$A$1:$V$49</definedName>
    <definedName name="_xlnm.Print_Titles" localSheetId="0">'Veneer PO BLANK'!$1:$13</definedName>
    <definedName name="VENDOR" localSheetId="0">[3]Vendor!$A$3:$K$41</definedName>
    <definedName name="VENDOR">[4]Vendor!$A$3:$H$52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1" l="1"/>
  <c r="BN49" i="1"/>
  <c r="BM49" i="1"/>
  <c r="BH49" i="1"/>
  <c r="BA49" i="1"/>
  <c r="AZ49" i="1"/>
  <c r="X49" i="1"/>
  <c r="BN48" i="1"/>
  <c r="BM48" i="1"/>
  <c r="BL48" i="1"/>
  <c r="BH48" i="1"/>
  <c r="BA48" i="1"/>
  <c r="AZ48" i="1"/>
  <c r="X48" i="1"/>
  <c r="V48" i="1"/>
  <c r="S48" i="1" s="1"/>
  <c r="BN47" i="1"/>
  <c r="BM47" i="1"/>
  <c r="BL47" i="1"/>
  <c r="BH47" i="1"/>
  <c r="BA47" i="1"/>
  <c r="AZ47" i="1"/>
  <c r="X47" i="1"/>
  <c r="V47" i="1"/>
  <c r="S47" i="1" s="1"/>
  <c r="BN46" i="1"/>
  <c r="BM46" i="1"/>
  <c r="BL46" i="1"/>
  <c r="BH46" i="1"/>
  <c r="BA46" i="1"/>
  <c r="AZ46" i="1"/>
  <c r="X46" i="1"/>
  <c r="V46" i="1"/>
  <c r="S46" i="1" s="1"/>
  <c r="BN45" i="1"/>
  <c r="BM45" i="1"/>
  <c r="BL45" i="1"/>
  <c r="BH45" i="1"/>
  <c r="BA45" i="1"/>
  <c r="AZ45" i="1"/>
  <c r="X45" i="1"/>
  <c r="V45" i="1"/>
  <c r="S45" i="1" s="1"/>
  <c r="BN44" i="1"/>
  <c r="BM44" i="1"/>
  <c r="BL44" i="1"/>
  <c r="BH44" i="1"/>
  <c r="BA44" i="1"/>
  <c r="AZ44" i="1"/>
  <c r="X44" i="1"/>
  <c r="V44" i="1"/>
  <c r="S44" i="1" s="1"/>
  <c r="BN43" i="1"/>
  <c r="BM43" i="1"/>
  <c r="BL43" i="1"/>
  <c r="BH43" i="1"/>
  <c r="BA43" i="1"/>
  <c r="AZ43" i="1"/>
  <c r="X43" i="1"/>
  <c r="V43" i="1"/>
  <c r="S43" i="1" s="1"/>
  <c r="BN42" i="1"/>
  <c r="BM42" i="1"/>
  <c r="BL42" i="1"/>
  <c r="BH42" i="1"/>
  <c r="BA42" i="1"/>
  <c r="AZ42" i="1"/>
  <c r="X42" i="1"/>
  <c r="V42" i="1"/>
  <c r="S42" i="1"/>
  <c r="BN41" i="1"/>
  <c r="BM41" i="1"/>
  <c r="BL41" i="1"/>
  <c r="BH41" i="1"/>
  <c r="BA41" i="1"/>
  <c r="AZ41" i="1"/>
  <c r="X41" i="1"/>
  <c r="V41" i="1"/>
  <c r="S41" i="1" s="1"/>
  <c r="BN40" i="1"/>
  <c r="BM40" i="1"/>
  <c r="BL40" i="1"/>
  <c r="BH40" i="1"/>
  <c r="BA40" i="1"/>
  <c r="AZ40" i="1"/>
  <c r="X40" i="1"/>
  <c r="V40" i="1"/>
  <c r="S40" i="1" s="1"/>
  <c r="BN39" i="1"/>
  <c r="BM39" i="1"/>
  <c r="BL39" i="1"/>
  <c r="BH39" i="1"/>
  <c r="BA39" i="1"/>
  <c r="AZ39" i="1"/>
  <c r="X39" i="1"/>
  <c r="V39" i="1"/>
  <c r="S39" i="1" s="1"/>
  <c r="BN38" i="1"/>
  <c r="BM38" i="1"/>
  <c r="BL38" i="1"/>
  <c r="BH38" i="1"/>
  <c r="BA38" i="1"/>
  <c r="AZ38" i="1"/>
  <c r="X38" i="1"/>
  <c r="V38" i="1"/>
  <c r="S38" i="1" s="1"/>
  <c r="BN37" i="1"/>
  <c r="BM37" i="1"/>
  <c r="BL37" i="1"/>
  <c r="BH37" i="1"/>
  <c r="BA37" i="1"/>
  <c r="AZ37" i="1"/>
  <c r="X37" i="1"/>
  <c r="V37" i="1"/>
  <c r="S37" i="1" s="1"/>
  <c r="BN36" i="1"/>
  <c r="BM36" i="1"/>
  <c r="BL36" i="1"/>
  <c r="BH36" i="1"/>
  <c r="BA36" i="1"/>
  <c r="AZ36" i="1"/>
  <c r="X36" i="1"/>
  <c r="V36" i="1"/>
  <c r="S36" i="1" s="1"/>
  <c r="BN35" i="1"/>
  <c r="BM35" i="1"/>
  <c r="BL35" i="1"/>
  <c r="BH35" i="1"/>
  <c r="BA35" i="1"/>
  <c r="AZ35" i="1"/>
  <c r="X35" i="1"/>
  <c r="V35" i="1"/>
  <c r="S35" i="1" s="1"/>
  <c r="BN34" i="1"/>
  <c r="BM34" i="1"/>
  <c r="BL34" i="1"/>
  <c r="BH34" i="1"/>
  <c r="BA34" i="1"/>
  <c r="AZ34" i="1"/>
  <c r="X34" i="1"/>
  <c r="V34" i="1"/>
  <c r="S34" i="1" s="1"/>
  <c r="BN33" i="1"/>
  <c r="BM33" i="1"/>
  <c r="BL33" i="1"/>
  <c r="BH33" i="1"/>
  <c r="BA33" i="1"/>
  <c r="AZ33" i="1"/>
  <c r="X33" i="1"/>
  <c r="V33" i="1"/>
  <c r="S33" i="1" s="1"/>
  <c r="BN32" i="1"/>
  <c r="BM32" i="1"/>
  <c r="BL32" i="1"/>
  <c r="BH32" i="1"/>
  <c r="BA32" i="1"/>
  <c r="AZ32" i="1"/>
  <c r="X32" i="1"/>
  <c r="V32" i="1"/>
  <c r="S32" i="1"/>
  <c r="BN31" i="1"/>
  <c r="BM31" i="1"/>
  <c r="BL31" i="1"/>
  <c r="BH31" i="1"/>
  <c r="BA31" i="1"/>
  <c r="AZ31" i="1"/>
  <c r="X31" i="1"/>
  <c r="V31" i="1"/>
  <c r="S31" i="1" s="1"/>
  <c r="BN30" i="1"/>
  <c r="BM30" i="1"/>
  <c r="BL30" i="1"/>
  <c r="BH30" i="1"/>
  <c r="BA30" i="1"/>
  <c r="AZ30" i="1"/>
  <c r="X30" i="1"/>
  <c r="V30" i="1"/>
  <c r="S30" i="1"/>
  <c r="BN29" i="1"/>
  <c r="BM29" i="1"/>
  <c r="BL29" i="1"/>
  <c r="BH29" i="1"/>
  <c r="BA29" i="1"/>
  <c r="AZ29" i="1"/>
  <c r="X29" i="1"/>
  <c r="V29" i="1"/>
  <c r="S29" i="1" s="1"/>
  <c r="BN28" i="1"/>
  <c r="BM28" i="1"/>
  <c r="BL28" i="1"/>
  <c r="BH28" i="1"/>
  <c r="BA28" i="1"/>
  <c r="AZ28" i="1"/>
  <c r="X28" i="1"/>
  <c r="V28" i="1"/>
  <c r="S28" i="1" s="1"/>
  <c r="BN27" i="1"/>
  <c r="BM27" i="1"/>
  <c r="BL27" i="1"/>
  <c r="BH27" i="1"/>
  <c r="BA27" i="1"/>
  <c r="AZ27" i="1"/>
  <c r="AW27" i="1"/>
  <c r="AX27" i="1" s="1"/>
  <c r="AS27" i="1"/>
  <c r="AU27" i="1" s="1"/>
  <c r="AP27" i="1"/>
  <c r="AN27" i="1"/>
  <c r="X27" i="1"/>
  <c r="V27" i="1"/>
  <c r="S27" i="1" s="1"/>
  <c r="BN26" i="1"/>
  <c r="BM26" i="1"/>
  <c r="BL26" i="1"/>
  <c r="BH26" i="1"/>
  <c r="BA26" i="1"/>
  <c r="AZ26" i="1"/>
  <c r="AW26" i="1"/>
  <c r="AX26" i="1" s="1"/>
  <c r="AS26" i="1"/>
  <c r="AP26" i="1"/>
  <c r="AD26" i="1"/>
  <c r="AN26" i="1" s="1"/>
  <c r="X26" i="1"/>
  <c r="V26" i="1"/>
  <c r="S26" i="1" s="1"/>
  <c r="BN25" i="1"/>
  <c r="BM25" i="1"/>
  <c r="BL25" i="1"/>
  <c r="BH25" i="1"/>
  <c r="BA25" i="1"/>
  <c r="AZ25" i="1"/>
  <c r="AW25" i="1"/>
  <c r="AX25" i="1" s="1"/>
  <c r="AS25" i="1"/>
  <c r="AU25" i="1" s="1"/>
  <c r="AP25" i="1"/>
  <c r="AD25" i="1"/>
  <c r="AN25" i="1" s="1"/>
  <c r="X25" i="1"/>
  <c r="V25" i="1"/>
  <c r="S25" i="1" s="1"/>
  <c r="BN24" i="1"/>
  <c r="BM24" i="1"/>
  <c r="BL24" i="1"/>
  <c r="BH24" i="1"/>
  <c r="BA24" i="1"/>
  <c r="AZ24" i="1"/>
  <c r="AW24" i="1"/>
  <c r="AX24" i="1" s="1"/>
  <c r="AS24" i="1"/>
  <c r="AP24" i="1"/>
  <c r="AN24" i="1"/>
  <c r="AD24" i="1"/>
  <c r="X24" i="1"/>
  <c r="V24" i="1"/>
  <c r="S24" i="1" s="1"/>
  <c r="BN23" i="1"/>
  <c r="BM23" i="1"/>
  <c r="BL23" i="1"/>
  <c r="BH23" i="1"/>
  <c r="BA23" i="1"/>
  <c r="AZ23" i="1"/>
  <c r="AW23" i="1"/>
  <c r="AX23" i="1" s="1"/>
  <c r="AT23" i="1"/>
  <c r="AS23" i="1"/>
  <c r="AU23" i="1" s="1"/>
  <c r="AP23" i="1"/>
  <c r="AD23" i="1"/>
  <c r="AN23" i="1" s="1"/>
  <c r="X23" i="1"/>
  <c r="V23" i="1"/>
  <c r="S23" i="1" s="1"/>
  <c r="BN22" i="1"/>
  <c r="BM22" i="1"/>
  <c r="BL22" i="1"/>
  <c r="BH22" i="1"/>
  <c r="BA22" i="1"/>
  <c r="AZ22" i="1"/>
  <c r="AW22" i="1"/>
  <c r="AX22" i="1" s="1"/>
  <c r="AS22" i="1"/>
  <c r="AP22" i="1"/>
  <c r="AD22" i="1"/>
  <c r="AN22" i="1" s="1"/>
  <c r="X22" i="1"/>
  <c r="V22" i="1"/>
  <c r="S22" i="1" s="1"/>
  <c r="BN21" i="1"/>
  <c r="BM21" i="1"/>
  <c r="BL21" i="1"/>
  <c r="BH21" i="1"/>
  <c r="BA21" i="1"/>
  <c r="AZ21" i="1"/>
  <c r="AX21" i="1"/>
  <c r="AW21" i="1"/>
  <c r="AS21" i="1"/>
  <c r="AU21" i="1" s="1"/>
  <c r="AP21" i="1"/>
  <c r="AD21" i="1"/>
  <c r="AN21" i="1" s="1"/>
  <c r="X21" i="1"/>
  <c r="V21" i="1"/>
  <c r="S21" i="1" s="1"/>
  <c r="BN20" i="1"/>
  <c r="BM20" i="1"/>
  <c r="BL20" i="1"/>
  <c r="BH20" i="1"/>
  <c r="BA20" i="1"/>
  <c r="AZ20" i="1"/>
  <c r="AW20" i="1"/>
  <c r="AX20" i="1" s="1"/>
  <c r="AS20" i="1"/>
  <c r="AP20" i="1"/>
  <c r="AD20" i="1"/>
  <c r="AN20" i="1" s="1"/>
  <c r="X20" i="1"/>
  <c r="V20" i="1"/>
  <c r="S20" i="1" s="1"/>
  <c r="BN19" i="1"/>
  <c r="BM19" i="1"/>
  <c r="BL19" i="1"/>
  <c r="BH19" i="1"/>
  <c r="BA19" i="1"/>
  <c r="AZ19" i="1"/>
  <c r="AW19" i="1"/>
  <c r="AX19" i="1" s="1"/>
  <c r="AS19" i="1"/>
  <c r="AT19" i="1" s="1"/>
  <c r="AP19" i="1"/>
  <c r="AD19" i="1"/>
  <c r="AN19" i="1" s="1"/>
  <c r="X19" i="1"/>
  <c r="V19" i="1"/>
  <c r="S19" i="1"/>
  <c r="BN18" i="1"/>
  <c r="BM18" i="1"/>
  <c r="BL18" i="1"/>
  <c r="BH18" i="1"/>
  <c r="BA18" i="1"/>
  <c r="AZ18" i="1"/>
  <c r="AW18" i="1"/>
  <c r="AX18" i="1" s="1"/>
  <c r="AS18" i="1"/>
  <c r="AP18" i="1"/>
  <c r="AD18" i="1"/>
  <c r="AN18" i="1" s="1"/>
  <c r="X18" i="1"/>
  <c r="V18" i="1"/>
  <c r="S18" i="1" s="1"/>
  <c r="BN17" i="1"/>
  <c r="BM17" i="1"/>
  <c r="BL17" i="1"/>
  <c r="BH17" i="1"/>
  <c r="BA17" i="1"/>
  <c r="AZ17" i="1"/>
  <c r="AW17" i="1"/>
  <c r="AX17" i="1" s="1"/>
  <c r="AS17" i="1"/>
  <c r="AP17" i="1"/>
  <c r="AD17" i="1"/>
  <c r="AN17" i="1" s="1"/>
  <c r="X17" i="1"/>
  <c r="V17" i="1"/>
  <c r="S17" i="1" s="1"/>
  <c r="BN16" i="1"/>
  <c r="BM16" i="1"/>
  <c r="BL16" i="1"/>
  <c r="BH16" i="1"/>
  <c r="BA16" i="1"/>
  <c r="AZ16" i="1"/>
  <c r="X16" i="1"/>
  <c r="V16" i="1"/>
  <c r="S16" i="1" s="1"/>
  <c r="BN15" i="1"/>
  <c r="BM15" i="1"/>
  <c r="BL15" i="1"/>
  <c r="BH15" i="1"/>
  <c r="BA15" i="1"/>
  <c r="AZ15" i="1"/>
  <c r="X15" i="1"/>
  <c r="V15" i="1"/>
  <c r="S15" i="1" s="1"/>
  <c r="BN14" i="1"/>
  <c r="BM14" i="1"/>
  <c r="BL14" i="1"/>
  <c r="BH14" i="1"/>
  <c r="BA14" i="1"/>
  <c r="AZ14" i="1"/>
  <c r="X14" i="1"/>
  <c r="V14" i="1"/>
  <c r="S14" i="1" s="1"/>
  <c r="AO11" i="1"/>
  <c r="AN11" i="1"/>
  <c r="AM11" i="1"/>
  <c r="AL11" i="1"/>
  <c r="AK11" i="1"/>
  <c r="AO10" i="1"/>
  <c r="AN10" i="1"/>
  <c r="AM10" i="1"/>
  <c r="AL10" i="1"/>
  <c r="AK10" i="1"/>
  <c r="AO9" i="1"/>
  <c r="AN9" i="1"/>
  <c r="AM9" i="1"/>
  <c r="AL9" i="1"/>
  <c r="AK9" i="1"/>
  <c r="AO8" i="1"/>
  <c r="AN8" i="1"/>
  <c r="AM8" i="1"/>
  <c r="AL8" i="1"/>
  <c r="AK8" i="1"/>
  <c r="F5" i="1" s="1"/>
  <c r="AO4" i="1"/>
  <c r="AN4" i="1"/>
  <c r="AM4" i="1"/>
  <c r="AL4" i="1"/>
  <c r="AK4" i="1"/>
  <c r="AO3" i="1"/>
  <c r="AN3" i="1"/>
  <c r="AM3" i="1"/>
  <c r="AL3" i="1"/>
  <c r="AK3" i="1"/>
  <c r="AU19" i="1" l="1"/>
  <c r="BL49" i="1"/>
  <c r="AT25" i="1"/>
  <c r="V7" i="1"/>
  <c r="AU20" i="1"/>
  <c r="AT20" i="1"/>
  <c r="AU26" i="1"/>
  <c r="BD16" i="1" s="1"/>
  <c r="AT26" i="1"/>
  <c r="BC14" i="1" s="1"/>
  <c r="BK14" i="1" s="1"/>
  <c r="S49" i="1"/>
  <c r="V4" i="1"/>
  <c r="AU18" i="1"/>
  <c r="AT18" i="1"/>
  <c r="AT21" i="1"/>
  <c r="BD36" i="1"/>
  <c r="BD34" i="1"/>
  <c r="AT27" i="1"/>
  <c r="AU17" i="1"/>
  <c r="BD20" i="1"/>
  <c r="AU24" i="1"/>
  <c r="AT24" i="1"/>
  <c r="K6" i="1"/>
  <c r="BD17" i="1"/>
  <c r="AT17" i="1"/>
  <c r="AU22" i="1"/>
  <c r="AT22" i="1"/>
  <c r="BC37" i="1"/>
  <c r="BK37" i="1" s="1"/>
  <c r="BD27" i="1" l="1"/>
  <c r="BD22" i="1"/>
  <c r="BC43" i="1"/>
  <c r="BK43" i="1" s="1"/>
  <c r="BD46" i="1"/>
  <c r="BC34" i="1"/>
  <c r="BK34" i="1" s="1"/>
  <c r="BD48" i="1"/>
  <c r="BC36" i="1"/>
  <c r="BK36" i="1" s="1"/>
  <c r="BC21" i="1"/>
  <c r="BK21" i="1" s="1"/>
  <c r="BD15" i="1"/>
  <c r="BC41" i="1"/>
  <c r="BK41" i="1" s="1"/>
  <c r="BC38" i="1"/>
  <c r="BK38" i="1" s="1"/>
  <c r="BC16" i="1"/>
  <c r="BK16" i="1" s="1"/>
  <c r="BC23" i="1"/>
  <c r="BK23" i="1" s="1"/>
  <c r="BD35" i="1"/>
  <c r="BD38" i="1"/>
  <c r="BC33" i="1"/>
  <c r="BK33" i="1" s="1"/>
  <c r="BD23" i="1"/>
  <c r="BD29" i="1"/>
  <c r="BD43" i="1"/>
  <c r="BC47" i="1"/>
  <c r="BK47" i="1" s="1"/>
  <c r="BC42" i="1"/>
  <c r="BK42" i="1" s="1"/>
  <c r="BD31" i="1"/>
  <c r="BD45" i="1"/>
  <c r="BD28" i="1"/>
  <c r="BC30" i="1"/>
  <c r="BK30" i="1" s="1"/>
  <c r="BC32" i="1"/>
  <c r="BK32" i="1" s="1"/>
  <c r="BC35" i="1"/>
  <c r="BK35" i="1" s="1"/>
  <c r="BD26" i="1"/>
  <c r="BC40" i="1"/>
  <c r="BK40" i="1" s="1"/>
  <c r="BC39" i="1"/>
  <c r="BK39" i="1" s="1"/>
  <c r="BC44" i="1"/>
  <c r="BK44" i="1" s="1"/>
  <c r="BC27" i="1"/>
  <c r="BK27" i="1" s="1"/>
  <c r="BD30" i="1"/>
  <c r="BD47" i="1"/>
  <c r="BD18" i="1"/>
  <c r="BC46" i="1"/>
  <c r="BK46" i="1" s="1"/>
  <c r="BD25" i="1"/>
  <c r="BC45" i="1"/>
  <c r="BK45" i="1" s="1"/>
  <c r="BC48" i="1"/>
  <c r="BK48" i="1" s="1"/>
  <c r="BD32" i="1"/>
  <c r="BC31" i="1"/>
  <c r="BK31" i="1" s="1"/>
  <c r="BC22" i="1"/>
  <c r="BK22" i="1" s="1"/>
  <c r="BC29" i="1"/>
  <c r="BK29" i="1" s="1"/>
  <c r="BC49" i="1"/>
  <c r="BK49" i="1" s="1"/>
  <c r="BD33" i="1"/>
  <c r="BD40" i="1"/>
  <c r="BD37" i="1"/>
  <c r="BD21" i="1"/>
  <c r="BC15" i="1"/>
  <c r="BK15" i="1" s="1"/>
  <c r="BD42" i="1"/>
  <c r="BD39" i="1"/>
  <c r="BD14" i="1"/>
  <c r="BC25" i="1"/>
  <c r="BK25" i="1" s="1"/>
  <c r="BC20" i="1"/>
  <c r="BK20" i="1" s="1"/>
  <c r="BD44" i="1"/>
  <c r="BD41" i="1"/>
  <c r="BD19" i="1"/>
  <c r="BC26" i="1"/>
  <c r="BK26" i="1" s="1"/>
  <c r="BC28" i="1"/>
  <c r="BK28" i="1" s="1"/>
  <c r="BC24" i="1"/>
  <c r="BK24" i="1" s="1"/>
  <c r="BD49" i="1"/>
  <c r="BD24" i="1"/>
  <c r="BC17" i="1"/>
  <c r="BK17" i="1" s="1"/>
  <c r="BC18" i="1"/>
  <c r="BK18" i="1" s="1"/>
  <c r="BC19" i="1"/>
  <c r="BK19" i="1" s="1"/>
</calcChain>
</file>

<file path=xl/sharedStrings.xml><?xml version="1.0" encoding="utf-8"?>
<sst xmlns="http://schemas.openxmlformats.org/spreadsheetml/2006/main" count="174" uniqueCount="132">
  <si>
    <t>PO #:</t>
  </si>
  <si>
    <t>SHIP TO:</t>
  </si>
  <si>
    <t>TOTAL PANEL SQ FT</t>
  </si>
  <si>
    <t>SHIP TO 1:</t>
  </si>
  <si>
    <t>VNDR 1:</t>
  </si>
  <si>
    <t>VNDR 2:</t>
  </si>
  <si>
    <t>JOB NAME:</t>
  </si>
  <si>
    <t>CONTACT:</t>
  </si>
  <si>
    <t>LOOK-UP TABLE
SHIP-TO</t>
  </si>
  <si>
    <t>OFFICE:</t>
  </si>
  <si>
    <t>ADDRESS:</t>
  </si>
  <si>
    <t>TOTAL VENEER SQ FT</t>
  </si>
  <si>
    <t>PHASE #</t>
  </si>
  <si>
    <t>EMAIL:</t>
  </si>
  <si>
    <t>PHONE:</t>
  </si>
  <si>
    <t>THIS PROJECT IS:</t>
  </si>
  <si>
    <t>NOT FSC</t>
  </si>
  <si>
    <t>GLUE:</t>
  </si>
  <si>
    <t>NAUF</t>
  </si>
  <si>
    <t>SHIP TO 2:</t>
  </si>
  <si>
    <t>VNDR 3:</t>
  </si>
  <si>
    <t>VNDR 4:</t>
  </si>
  <si>
    <t>PANEL # ON BOTTOM LEFT CORNER</t>
  </si>
  <si>
    <t>LOG #</t>
  </si>
  <si>
    <t>DESCRIPTION</t>
  </si>
  <si>
    <t>QUANTITY</t>
  </si>
  <si>
    <t>GRADE</t>
  </si>
  <si>
    <t>BALANCE OR CENTER MATCH</t>
  </si>
  <si>
    <t>FACE VENEER</t>
  </si>
  <si>
    <t>BACK VENEER</t>
  </si>
  <si>
    <t>CORE</t>
  </si>
  <si>
    <t>VENEER PANEL NET THICKNESS</t>
  </si>
  <si>
    <t>WIDTH (INCHES)</t>
  </si>
  <si>
    <t>LENGTH (INCHES)</t>
  </si>
  <si>
    <t>MATCHING REQUIREMENTS</t>
  </si>
  <si>
    <t xml:space="preserve">SANDING NEEDS: </t>
  </si>
  <si>
    <t>PRIORITY</t>
  </si>
  <si>
    <t>UNIT PRICE</t>
  </si>
  <si>
    <t>TOTAL</t>
  </si>
  <si>
    <t>TAX</t>
  </si>
  <si>
    <t>CUTLIST AND COMMENTS</t>
  </si>
  <si>
    <t>PANEL SQ. FT PER LINE</t>
  </si>
  <si>
    <t>RCVD DATE</t>
  </si>
  <si>
    <t>LOOK-UP TABLE
VENDOR</t>
  </si>
  <si>
    <t>SHEET SIZE</t>
  </si>
  <si>
    <t>A</t>
  </si>
  <si>
    <t>B</t>
  </si>
  <si>
    <t>C</t>
  </si>
  <si>
    <t>D</t>
  </si>
  <si>
    <t>E</t>
  </si>
  <si>
    <t>F</t>
  </si>
  <si>
    <t>AX</t>
  </si>
  <si>
    <t>AY</t>
  </si>
  <si>
    <t>AZ</t>
  </si>
  <si>
    <t>BA</t>
  </si>
  <si>
    <t>BB</t>
  </si>
  <si>
    <t>BC</t>
  </si>
  <si>
    <t>BD</t>
  </si>
  <si>
    <t>BE</t>
  </si>
  <si>
    <t>FORMULAS</t>
  </si>
  <si>
    <t>W</t>
  </si>
  <si>
    <t>L</t>
  </si>
  <si>
    <t>NAME</t>
  </si>
  <si>
    <t>THK</t>
  </si>
  <si>
    <t>GRN</t>
  </si>
  <si>
    <t>QTY</t>
  </si>
  <si>
    <t>WIDTH</t>
  </si>
  <si>
    <t>LENGTH</t>
  </si>
  <si>
    <t>SANDING NEEDS: N=NONE C=CENTER F=FINISH READY</t>
  </si>
  <si>
    <t>OFFLOAD TO:
 F=SD FIN. DEPT. M=SD MILL MX=BROKER</t>
  </si>
  <si>
    <t>Column1</t>
  </si>
  <si>
    <t>DO NOT DELETE -  THIS CREATES THE PULL DOWN MENUS</t>
  </si>
  <si>
    <t>LOOKUP TABLES FOR
MICROVELLUM DATA FORMATING</t>
  </si>
  <si>
    <t>MAT
CODE</t>
  </si>
  <si>
    <t>GLUE</t>
  </si>
  <si>
    <t>ADD
DEF</t>
  </si>
  <si>
    <t>FRMT
INCHES</t>
  </si>
  <si>
    <t>MM</t>
  </si>
  <si>
    <t>FIN</t>
  </si>
  <si>
    <t>FIN
FRMT</t>
  </si>
  <si>
    <t>AA</t>
  </si>
  <si>
    <t>BALANCE</t>
  </si>
  <si>
    <t>NONE</t>
  </si>
  <si>
    <t>PBD</t>
  </si>
  <si>
    <t>FR</t>
  </si>
  <si>
    <t>CENTER</t>
  </si>
  <si>
    <t>FINISH READY</t>
  </si>
  <si>
    <t>MDF</t>
  </si>
  <si>
    <t>MD2</t>
  </si>
  <si>
    <t>MDX</t>
  </si>
  <si>
    <t>FSC
DROP-DOWN</t>
  </si>
  <si>
    <t>GLUE TYPE
DROP-DOWN</t>
  </si>
  <si>
    <t>PLY</t>
  </si>
  <si>
    <t>FSC</t>
  </si>
  <si>
    <t>CARB2</t>
  </si>
  <si>
    <t>PCR</t>
  </si>
  <si>
    <t>YOU CAN ADD VALUES IN THE HIGHLIGHTED BLANK BOXES AND THEY WILL APPEAR IN THE PULL DOWN MENUS</t>
  </si>
  <si>
    <t>TOTAL PANELS</t>
  </si>
  <si>
    <t>TOTAL WITHOUT TAX</t>
  </si>
  <si>
    <t>APEX</t>
  </si>
  <si>
    <t>FR APEX</t>
  </si>
  <si>
    <t xml:space="preserve">SANDING / WB NEEDS: </t>
  </si>
  <si>
    <t>LIGHT W/B</t>
  </si>
  <si>
    <t>MED W/B</t>
  </si>
  <si>
    <t>HEAVY W/B</t>
  </si>
  <si>
    <t>SPECIES</t>
  </si>
  <si>
    <t>BALANCE OR CENTER MATCH RANDOM MATCH</t>
  </si>
  <si>
    <t>RANDOM</t>
  </si>
  <si>
    <t>BOOK OR SLIP</t>
  </si>
  <si>
    <t xml:space="preserve">BOOK  </t>
  </si>
  <si>
    <t>SLIP</t>
  </si>
  <si>
    <t>CLEAR UV FINISH</t>
  </si>
  <si>
    <t>STAIN UV FINISH</t>
  </si>
  <si>
    <t>MATTE</t>
  </si>
  <si>
    <t xml:space="preserve">SATIN </t>
  </si>
  <si>
    <t>GLOSS</t>
  </si>
  <si>
    <t>TALBERT</t>
  </si>
  <si>
    <t>CUSTOM</t>
  </si>
  <si>
    <t xml:space="preserve">A </t>
  </si>
  <si>
    <t>BOOK, RANDOM SLIP MATCH</t>
  </si>
  <si>
    <t>REP</t>
  </si>
  <si>
    <t>MIKE</t>
  </si>
  <si>
    <t>JEFF</t>
  </si>
  <si>
    <t>NICK</t>
  </si>
  <si>
    <t>GINO</t>
  </si>
  <si>
    <t>CHRIS</t>
  </si>
  <si>
    <t>CRAIG</t>
  </si>
  <si>
    <t>JESSE</t>
  </si>
  <si>
    <t>FRANKY</t>
  </si>
  <si>
    <t>COMPANY:</t>
  </si>
  <si>
    <t>REQUEST DATE:</t>
  </si>
  <si>
    <t>TALBERT REP: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</si>
</sst>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[&lt;=9999999]###\-####;\(###\)\ ###\-####"/>
    <numFmt numFmtId="165" formatCode="0.00_);[Red]\(0.00\)"/>
    <numFmt numFmtId="166" formatCode=";;;"/>
  </numFmts>
  <fonts count="33" x14ac:knownFonts="1">
    <font>
      <sz val="10"/>
      <name val="Arial"/>
    </font>
    <font>
      <sz val="10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i/>
      <sz val="15"/>
      <color theme="1"/>
      <name val="Arial"/>
      <family val="2"/>
    </font>
    <font>
      <sz val="15"/>
      <color theme="1"/>
      <name val="Arial"/>
      <family val="2"/>
    </font>
    <font>
      <i/>
      <sz val="10"/>
      <color theme="1"/>
      <name val="Arial"/>
      <family val="2"/>
    </font>
    <font>
      <u/>
      <sz val="4"/>
      <color indexed="12"/>
      <name val="Arial"/>
      <family val="2"/>
    </font>
    <font>
      <sz val="15"/>
      <name val="Arial"/>
      <family val="2"/>
    </font>
    <font>
      <u/>
      <sz val="14"/>
      <color theme="10"/>
      <name val="Arial"/>
      <family val="2"/>
    </font>
    <font>
      <u/>
      <sz val="12"/>
      <color indexed="12"/>
      <name val="Arial"/>
      <family val="2"/>
    </font>
    <font>
      <u/>
      <sz val="10"/>
      <color indexed="12"/>
      <name val="Arial"/>
      <family val="2"/>
    </font>
    <font>
      <u/>
      <sz val="16"/>
      <color theme="1"/>
      <name val="Arial"/>
      <family val="2"/>
    </font>
    <font>
      <sz val="14"/>
      <color theme="1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Cambria"/>
      <family val="1"/>
    </font>
    <font>
      <b/>
      <sz val="20"/>
      <color indexed="8"/>
      <name val="Arial"/>
      <family val="2"/>
    </font>
    <font>
      <sz val="10"/>
      <color indexed="8"/>
      <name val="Arial"/>
      <family val="2"/>
    </font>
    <font>
      <sz val="18"/>
      <color indexed="8"/>
      <name val="Arial"/>
      <family val="2"/>
    </font>
    <font>
      <sz val="16"/>
      <color indexed="8"/>
      <name val="Cambria"/>
      <family val="1"/>
    </font>
    <font>
      <sz val="16"/>
      <color theme="0"/>
      <name val="Arial"/>
      <family val="2"/>
    </font>
    <font>
      <sz val="20"/>
      <color indexed="8"/>
      <name val="Arial"/>
      <family val="2"/>
    </font>
    <font>
      <sz val="18"/>
      <color indexed="8"/>
      <name val="MS Sans Serif"/>
      <family val="2"/>
    </font>
    <font>
      <sz val="14"/>
      <color indexed="8"/>
      <name val="Arial"/>
      <family val="2"/>
    </font>
    <font>
      <sz val="18"/>
      <name val="MS Sans Serif"/>
      <family val="2"/>
    </font>
    <font>
      <sz val="16"/>
      <name val="Cambria"/>
      <family val="1"/>
    </font>
    <font>
      <sz val="12"/>
      <color theme="1"/>
      <name val="Arial"/>
      <family val="2"/>
    </font>
    <font>
      <sz val="16"/>
      <color indexed="8"/>
      <name val="Arial"/>
      <family val="2"/>
    </font>
    <font>
      <sz val="11.5"/>
      <color theme="1"/>
      <name val="Arial"/>
      <family val="2"/>
    </font>
    <font>
      <sz val="11"/>
      <color theme="1"/>
      <name val="Arial"/>
      <family val="2"/>
    </font>
    <font>
      <i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210">
    <xf numFmtId="0" fontId="0" fillId="0" borderId="0" xfId="0"/>
    <xf numFmtId="0" fontId="2" fillId="0" borderId="0" xfId="1" applyFont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44" fontId="2" fillId="0" borderId="0" xfId="2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3" fillId="0" borderId="1" xfId="1" applyFont="1" applyBorder="1"/>
    <xf numFmtId="0" fontId="2" fillId="0" borderId="2" xfId="1" applyFont="1" applyBorder="1" applyProtection="1">
      <protection locked="0"/>
    </xf>
    <xf numFmtId="0" fontId="2" fillId="0" borderId="2" xfId="1" applyFont="1" applyBorder="1"/>
    <xf numFmtId="0" fontId="2" fillId="0" borderId="1" xfId="1" applyFont="1" applyBorder="1"/>
    <xf numFmtId="0" fontId="2" fillId="0" borderId="3" xfId="1" applyFont="1" applyBorder="1"/>
    <xf numFmtId="0" fontId="2" fillId="0" borderId="0" xfId="1" applyFont="1"/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right"/>
    </xf>
    <xf numFmtId="0" fontId="2" fillId="0" borderId="6" xfId="1" applyFont="1" applyBorder="1"/>
    <xf numFmtId="0" fontId="2" fillId="0" borderId="0" xfId="1" applyFont="1" applyAlignment="1" applyProtection="1">
      <alignment horizontal="left"/>
      <protection locked="0"/>
    </xf>
    <xf numFmtId="0" fontId="2" fillId="0" borderId="7" xfId="1" applyFont="1" applyBorder="1" applyAlignment="1">
      <alignment horizontal="left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>
      <alignment horizontal="right"/>
    </xf>
    <xf numFmtId="0" fontId="5" fillId="0" borderId="8" xfId="1" applyFont="1" applyBorder="1" applyAlignment="1">
      <alignment horizontal="left"/>
    </xf>
    <xf numFmtId="0" fontId="2" fillId="0" borderId="5" xfId="1" applyFont="1" applyBorder="1" applyAlignment="1">
      <alignment horizontal="right" vertical="center"/>
    </xf>
    <xf numFmtId="0" fontId="2" fillId="0" borderId="8" xfId="1" applyFont="1" applyBorder="1" applyAlignment="1" applyProtection="1">
      <alignment vertical="center"/>
      <protection locked="0"/>
    </xf>
    <xf numFmtId="0" fontId="2" fillId="0" borderId="8" xfId="1" applyFont="1" applyBorder="1" applyProtection="1">
      <protection locked="0"/>
    </xf>
    <xf numFmtId="0" fontId="2" fillId="0" borderId="5" xfId="1" applyFont="1" applyBorder="1"/>
    <xf numFmtId="0" fontId="2" fillId="0" borderId="8" xfId="1" applyFont="1" applyBorder="1" applyAlignment="1" applyProtection="1">
      <alignment horizontal="left"/>
      <protection locked="0"/>
    </xf>
    <xf numFmtId="0" fontId="2" fillId="0" borderId="11" xfId="1" applyFont="1" applyBorder="1"/>
    <xf numFmtId="0" fontId="2" fillId="0" borderId="12" xfId="1" applyFont="1" applyBorder="1"/>
    <xf numFmtId="164" fontId="2" fillId="0" borderId="13" xfId="1" applyNumberFormat="1" applyFont="1" applyBorder="1"/>
    <xf numFmtId="0" fontId="6" fillId="0" borderId="0" xfId="1" applyFont="1" applyAlignment="1" applyProtection="1">
      <alignment horizontal="right"/>
      <protection locked="0"/>
    </xf>
    <xf numFmtId="164" fontId="2" fillId="0" borderId="8" xfId="1" applyNumberFormat="1" applyFont="1" applyBorder="1"/>
    <xf numFmtId="165" fontId="3" fillId="0" borderId="14" xfId="1" applyNumberFormat="1" applyFont="1" applyBorder="1" applyAlignment="1" applyProtection="1">
      <alignment vertical="center"/>
      <protection locked="0"/>
    </xf>
    <xf numFmtId="164" fontId="2" fillId="0" borderId="8" xfId="1" applyNumberFormat="1" applyFont="1" applyBorder="1" applyProtection="1">
      <protection locked="0"/>
    </xf>
    <xf numFmtId="164" fontId="2" fillId="0" borderId="0" xfId="1" applyNumberFormat="1" applyFont="1"/>
    <xf numFmtId="164" fontId="2" fillId="0" borderId="6" xfId="1" applyNumberFormat="1" applyFont="1" applyBorder="1"/>
    <xf numFmtId="0" fontId="2" fillId="0" borderId="15" xfId="1" applyFont="1" applyBorder="1"/>
    <xf numFmtId="164" fontId="2" fillId="0" borderId="16" xfId="1" applyNumberFormat="1" applyFont="1" applyBorder="1"/>
    <xf numFmtId="0" fontId="9" fillId="0" borderId="8" xfId="3" applyFont="1" applyBorder="1" applyAlignment="1">
      <protection locked="0"/>
    </xf>
    <xf numFmtId="164" fontId="2" fillId="0" borderId="0" xfId="1" applyNumberFormat="1" applyFont="1" applyAlignment="1">
      <alignment horizontal="center"/>
    </xf>
    <xf numFmtId="0" fontId="2" fillId="0" borderId="17" xfId="1" applyFont="1" applyBorder="1"/>
    <xf numFmtId="0" fontId="2" fillId="0" borderId="7" xfId="1" applyFont="1" applyBorder="1"/>
    <xf numFmtId="164" fontId="2" fillId="0" borderId="7" xfId="1" applyNumberFormat="1" applyFont="1" applyBorder="1"/>
    <xf numFmtId="0" fontId="2" fillId="0" borderId="18" xfId="1" applyFont="1" applyBorder="1"/>
    <xf numFmtId="164" fontId="5" fillId="0" borderId="8" xfId="1" applyNumberFormat="1" applyFont="1" applyBorder="1"/>
    <xf numFmtId="0" fontId="2" fillId="0" borderId="19" xfId="1" applyFont="1" applyBorder="1" applyAlignment="1">
      <alignment horizontal="right" vertical="center"/>
    </xf>
    <xf numFmtId="164" fontId="2" fillId="0" borderId="7" xfId="1" applyNumberFormat="1" applyFont="1" applyBorder="1" applyProtection="1">
      <protection locked="0"/>
    </xf>
    <xf numFmtId="0" fontId="2" fillId="0" borderId="19" xfId="1" applyFont="1" applyBorder="1" applyAlignment="1">
      <alignment horizontal="right"/>
    </xf>
    <xf numFmtId="0" fontId="9" fillId="0" borderId="7" xfId="3" applyFont="1" applyBorder="1" applyAlignment="1">
      <protection locked="0"/>
    </xf>
    <xf numFmtId="0" fontId="2" fillId="0" borderId="20" xfId="1" applyFont="1" applyBorder="1"/>
    <xf numFmtId="0" fontId="2" fillId="0" borderId="19" xfId="1" applyFont="1" applyBorder="1"/>
    <xf numFmtId="0" fontId="10" fillId="0" borderId="7" xfId="3" applyFont="1" applyBorder="1" applyAlignment="1">
      <alignment horizontal="left"/>
      <protection locked="0"/>
    </xf>
    <xf numFmtId="0" fontId="11" fillId="0" borderId="20" xfId="3" applyFont="1" applyBorder="1" applyAlignment="1" applyProtection="1"/>
    <xf numFmtId="0" fontId="2" fillId="0" borderId="0" xfId="1" applyFont="1" applyAlignment="1" applyProtection="1">
      <alignment horizontal="right"/>
      <protection locked="0"/>
    </xf>
    <xf numFmtId="0" fontId="12" fillId="0" borderId="0" xfId="1" applyFont="1" applyAlignment="1" applyProtection="1">
      <alignment horizontal="center"/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15" fillId="0" borderId="21" xfId="1" applyFont="1" applyBorder="1" applyAlignment="1" applyProtection="1">
      <alignment horizontal="left" vertical="center" indent="1"/>
      <protection locked="0"/>
    </xf>
    <xf numFmtId="0" fontId="16" fillId="0" borderId="21" xfId="1" applyFont="1" applyBorder="1" applyAlignment="1" applyProtection="1">
      <alignment horizontal="right" vertical="center"/>
      <protection locked="0"/>
    </xf>
    <xf numFmtId="0" fontId="15" fillId="0" borderId="22" xfId="1" applyFont="1" applyBorder="1" applyAlignment="1" applyProtection="1">
      <alignment horizontal="left" vertical="center" indent="1"/>
      <protection locked="0"/>
    </xf>
    <xf numFmtId="165" fontId="3" fillId="0" borderId="4" xfId="1" applyNumberFormat="1" applyFont="1" applyBorder="1" applyAlignment="1" applyProtection="1">
      <alignment vertical="center"/>
      <protection locked="0"/>
    </xf>
    <xf numFmtId="0" fontId="2" fillId="0" borderId="23" xfId="1" applyFont="1" applyBorder="1"/>
    <xf numFmtId="0" fontId="16" fillId="0" borderId="12" xfId="0" applyFont="1" applyBorder="1"/>
    <xf numFmtId="0" fontId="16" fillId="0" borderId="13" xfId="0" applyFont="1" applyBorder="1"/>
    <xf numFmtId="0" fontId="2" fillId="0" borderId="16" xfId="1" applyFont="1" applyBorder="1"/>
    <xf numFmtId="0" fontId="2" fillId="0" borderId="25" xfId="1" applyFont="1" applyBorder="1"/>
    <xf numFmtId="164" fontId="2" fillId="0" borderId="21" xfId="1" applyNumberFormat="1" applyFont="1" applyBorder="1" applyProtection="1">
      <protection locked="0"/>
    </xf>
    <xf numFmtId="164" fontId="2" fillId="0" borderId="21" xfId="1" applyNumberFormat="1" applyFont="1" applyBorder="1"/>
    <xf numFmtId="0" fontId="2" fillId="0" borderId="21" xfId="1" applyFont="1" applyBorder="1"/>
    <xf numFmtId="0" fontId="11" fillId="0" borderId="21" xfId="3" applyFont="1" applyBorder="1" applyAlignment="1">
      <protection locked="0"/>
    </xf>
    <xf numFmtId="0" fontId="11" fillId="0" borderId="21" xfId="3" applyFont="1" applyBorder="1" applyAlignment="1" applyProtection="1"/>
    <xf numFmtId="0" fontId="2" fillId="0" borderId="22" xfId="1" applyFont="1" applyBorder="1"/>
    <xf numFmtId="0" fontId="11" fillId="0" borderId="21" xfId="3" applyFont="1" applyBorder="1" applyAlignment="1" applyProtection="1">
      <protection locked="0"/>
    </xf>
    <xf numFmtId="0" fontId="11" fillId="0" borderId="22" xfId="3" applyFont="1" applyBorder="1" applyAlignment="1" applyProtection="1"/>
    <xf numFmtId="0" fontId="17" fillId="0" borderId="0" xfId="1" applyFont="1" applyProtection="1">
      <protection locked="0"/>
    </xf>
    <xf numFmtId="0" fontId="2" fillId="0" borderId="0" xfId="1" applyFont="1" applyAlignment="1" applyProtection="1">
      <alignment textRotation="90" wrapText="1"/>
      <protection locked="0"/>
    </xf>
    <xf numFmtId="0" fontId="2" fillId="0" borderId="12" xfId="1" applyFont="1" applyBorder="1" applyAlignment="1" applyProtection="1">
      <alignment horizontal="center"/>
      <protection locked="0"/>
    </xf>
    <xf numFmtId="0" fontId="18" fillId="0" borderId="12" xfId="1" applyFont="1" applyBorder="1" applyProtection="1">
      <protection locked="0"/>
    </xf>
    <xf numFmtId="0" fontId="19" fillId="0" borderId="0" xfId="1" applyFont="1" applyProtection="1">
      <protection locked="0"/>
    </xf>
    <xf numFmtId="0" fontId="20" fillId="0" borderId="0" xfId="1" applyFont="1" applyProtection="1">
      <protection locked="0"/>
    </xf>
    <xf numFmtId="0" fontId="21" fillId="0" borderId="0" xfId="1" applyFont="1" applyProtection="1">
      <protection locked="0"/>
    </xf>
    <xf numFmtId="0" fontId="22" fillId="0" borderId="5" xfId="1" applyFont="1" applyBorder="1" applyAlignment="1" applyProtection="1">
      <alignment horizontal="center" vertical="center"/>
      <protection locked="0"/>
    </xf>
    <xf numFmtId="0" fontId="22" fillId="0" borderId="0" xfId="1" applyFont="1" applyAlignment="1" applyProtection="1">
      <alignment horizontal="center" vertical="center"/>
      <protection locked="0"/>
    </xf>
    <xf numFmtId="0" fontId="22" fillId="0" borderId="0" xfId="1" applyFont="1" applyAlignment="1" applyProtection="1">
      <alignment horizontal="center" vertical="center" wrapText="1"/>
      <protection locked="0"/>
    </xf>
    <xf numFmtId="44" fontId="22" fillId="0" borderId="0" xfId="2" applyFont="1" applyAlignment="1" applyProtection="1">
      <alignment horizontal="center" vertical="center"/>
      <protection locked="0"/>
    </xf>
    <xf numFmtId="0" fontId="22" fillId="0" borderId="6" xfId="1" applyFont="1" applyBorder="1" applyAlignment="1" applyProtection="1">
      <alignment vertical="center"/>
      <protection locked="0"/>
    </xf>
    <xf numFmtId="0" fontId="18" fillId="0" borderId="0" xfId="1" applyFont="1" applyProtection="1">
      <protection locked="0"/>
    </xf>
    <xf numFmtId="0" fontId="13" fillId="0" borderId="0" xfId="1" applyFont="1" applyAlignment="1" applyProtection="1">
      <alignment horizontal="center" vertical="center"/>
      <protection locked="0"/>
    </xf>
    <xf numFmtId="49" fontId="2" fillId="0" borderId="5" xfId="1" applyNumberFormat="1" applyFont="1" applyBorder="1" applyAlignment="1" applyProtection="1">
      <alignment horizontal="center" vertical="center" wrapText="1"/>
      <protection locked="0"/>
    </xf>
    <xf numFmtId="49" fontId="2" fillId="0" borderId="0" xfId="1" applyNumberFormat="1" applyFont="1" applyAlignment="1" applyProtection="1">
      <alignment horizontal="center" vertical="center" wrapText="1"/>
      <protection locked="0"/>
    </xf>
    <xf numFmtId="1" fontId="2" fillId="0" borderId="0" xfId="1" applyNumberFormat="1" applyFont="1" applyAlignment="1" applyProtection="1">
      <alignment horizontal="center" vertical="center" wrapText="1"/>
      <protection locked="0"/>
    </xf>
    <xf numFmtId="13" fontId="2" fillId="0" borderId="0" xfId="1" applyNumberFormat="1" applyFont="1" applyAlignment="1" applyProtection="1">
      <alignment horizontal="center" vertical="center" wrapText="1"/>
      <protection locked="0"/>
    </xf>
    <xf numFmtId="44" fontId="2" fillId="0" borderId="0" xfId="2" applyFont="1" applyAlignment="1" applyProtection="1">
      <alignment horizontal="center" vertical="center" wrapText="1"/>
      <protection locked="0"/>
    </xf>
    <xf numFmtId="44" fontId="13" fillId="0" borderId="0" xfId="2" applyFont="1" applyAlignment="1" applyProtection="1">
      <alignment horizontal="center" vertical="center"/>
      <protection locked="0"/>
    </xf>
    <xf numFmtId="44" fontId="13" fillId="0" borderId="0" xfId="2" applyFont="1" applyAlignment="1" applyProtection="1">
      <alignment horizontal="left" vertical="center" wrapText="1"/>
      <protection locked="0"/>
    </xf>
    <xf numFmtId="165" fontId="2" fillId="0" borderId="24" xfId="1" applyNumberFormat="1" applyFont="1" applyBorder="1" applyAlignment="1" applyProtection="1">
      <alignment horizontal="center" vertical="center"/>
      <protection locked="0"/>
    </xf>
    <xf numFmtId="0" fontId="2" fillId="0" borderId="26" xfId="1" applyFont="1" applyBorder="1" applyProtection="1">
      <protection locked="0"/>
    </xf>
    <xf numFmtId="166" fontId="23" fillId="2" borderId="0" xfId="1" applyNumberFormat="1" applyFont="1" applyFill="1" applyAlignment="1" applyProtection="1">
      <alignment vertical="center"/>
      <protection locked="0"/>
    </xf>
    <xf numFmtId="0" fontId="24" fillId="0" borderId="0" xfId="1" applyFont="1" applyProtection="1">
      <protection locked="0"/>
    </xf>
    <xf numFmtId="13" fontId="25" fillId="0" borderId="0" xfId="1" applyNumberFormat="1" applyFont="1" applyProtection="1">
      <protection locked="0"/>
    </xf>
    <xf numFmtId="0" fontId="25" fillId="0" borderId="0" xfId="1" applyFont="1" applyProtection="1">
      <protection locked="0"/>
    </xf>
    <xf numFmtId="0" fontId="26" fillId="0" borderId="0" xfId="1" applyFont="1" applyProtection="1">
      <protection locked="0"/>
    </xf>
    <xf numFmtId="0" fontId="27" fillId="0" borderId="0" xfId="1" applyFont="1"/>
    <xf numFmtId="0" fontId="27" fillId="0" borderId="15" xfId="1" applyFont="1" applyBorder="1"/>
    <xf numFmtId="0" fontId="17" fillId="0" borderId="0" xfId="1" applyFont="1" applyAlignment="1">
      <alignment horizontal="left"/>
    </xf>
    <xf numFmtId="0" fontId="17" fillId="0" borderId="16" xfId="1" applyFont="1" applyBorder="1" applyAlignment="1">
      <alignment horizontal="left"/>
    </xf>
    <xf numFmtId="0" fontId="17" fillId="0" borderId="15" xfId="1" applyFont="1" applyBorder="1"/>
    <xf numFmtId="0" fontId="17" fillId="0" borderId="16" xfId="1" applyFont="1" applyBorder="1"/>
    <xf numFmtId="49" fontId="17" fillId="0" borderId="0" xfId="1" applyNumberFormat="1" applyFont="1" applyAlignment="1">
      <alignment horizontal="left"/>
    </xf>
    <xf numFmtId="44" fontId="2" fillId="0" borderId="0" xfId="2" applyFont="1" applyAlignment="1" applyProtection="1">
      <alignment horizontal="left" vertical="center" wrapText="1"/>
      <protection locked="0"/>
    </xf>
    <xf numFmtId="0" fontId="28" fillId="0" borderId="1" xfId="1" applyFont="1" applyBorder="1" applyAlignment="1" applyProtection="1">
      <alignment horizontal="center" wrapText="1"/>
      <protection locked="0"/>
    </xf>
    <xf numFmtId="0" fontId="28" fillId="0" borderId="2" xfId="1" applyFont="1" applyBorder="1" applyAlignment="1" applyProtection="1">
      <alignment horizontal="center" wrapText="1"/>
      <protection locked="0"/>
    </xf>
    <xf numFmtId="0" fontId="28" fillId="0" borderId="3" xfId="1" applyFont="1" applyBorder="1" applyAlignment="1" applyProtection="1">
      <alignment horizontal="center" wrapText="1"/>
      <protection locked="0"/>
    </xf>
    <xf numFmtId="0" fontId="24" fillId="0" borderId="0" xfId="1" applyFont="1"/>
    <xf numFmtId="13" fontId="25" fillId="0" borderId="0" xfId="1" applyNumberFormat="1" applyFont="1"/>
    <xf numFmtId="0" fontId="26" fillId="0" borderId="0" xfId="1" applyFont="1"/>
    <xf numFmtId="0" fontId="17" fillId="0" borderId="0" xfId="1" applyFont="1"/>
    <xf numFmtId="0" fontId="2" fillId="0" borderId="5" xfId="1" applyFont="1" applyBorder="1" applyProtection="1">
      <protection locked="0"/>
    </xf>
    <xf numFmtId="0" fontId="2" fillId="0" borderId="6" xfId="1" applyFont="1" applyBorder="1" applyProtection="1">
      <protection locked="0"/>
    </xf>
    <xf numFmtId="0" fontId="2" fillId="0" borderId="30" xfId="1" applyFont="1" applyBorder="1"/>
    <xf numFmtId="0" fontId="29" fillId="0" borderId="31" xfId="1" applyFont="1" applyBorder="1" applyAlignment="1">
      <alignment wrapText="1"/>
    </xf>
    <xf numFmtId="13" fontId="29" fillId="0" borderId="31" xfId="1" applyNumberFormat="1" applyFont="1" applyBorder="1"/>
    <xf numFmtId="13" fontId="29" fillId="0" borderId="26" xfId="1" applyNumberFormat="1" applyFont="1" applyBorder="1" applyAlignment="1">
      <alignment wrapText="1"/>
    </xf>
    <xf numFmtId="13" fontId="29" fillId="0" borderId="30" xfId="1" applyNumberFormat="1" applyFont="1" applyBorder="1"/>
    <xf numFmtId="13" fontId="29" fillId="0" borderId="31" xfId="1" applyNumberFormat="1" applyFont="1" applyBorder="1" applyAlignment="1">
      <alignment wrapText="1"/>
    </xf>
    <xf numFmtId="0" fontId="2" fillId="0" borderId="26" xfId="1" applyFont="1" applyBorder="1"/>
    <xf numFmtId="0" fontId="16" fillId="0" borderId="30" xfId="1" applyFont="1" applyBorder="1"/>
    <xf numFmtId="0" fontId="16" fillId="0" borderId="26" xfId="1" applyFont="1" applyBorder="1" applyAlignment="1">
      <alignment wrapText="1"/>
    </xf>
    <xf numFmtId="0" fontId="2" fillId="3" borderId="0" xfId="1" applyFont="1" applyFill="1" applyProtection="1">
      <protection locked="0"/>
    </xf>
    <xf numFmtId="13" fontId="2" fillId="3" borderId="0" xfId="1" quotePrefix="1" applyNumberFormat="1" applyFont="1" applyFill="1" applyProtection="1">
      <protection locked="0"/>
    </xf>
    <xf numFmtId="0" fontId="2" fillId="3" borderId="6" xfId="1" applyFont="1" applyFill="1" applyBorder="1" applyProtection="1">
      <protection locked="0"/>
    </xf>
    <xf numFmtId="0" fontId="29" fillId="0" borderId="0" xfId="1" applyFont="1"/>
    <xf numFmtId="13" fontId="29" fillId="0" borderId="0" xfId="1" applyNumberFormat="1" applyFont="1"/>
    <xf numFmtId="13" fontId="29" fillId="0" borderId="16" xfId="1" applyNumberFormat="1" applyFont="1" applyBorder="1"/>
    <xf numFmtId="13" fontId="29" fillId="0" borderId="15" xfId="1" applyNumberFormat="1" applyFont="1" applyBorder="1" applyAlignment="1">
      <alignment horizontal="left"/>
    </xf>
    <xf numFmtId="0" fontId="29" fillId="0" borderId="12" xfId="1" applyFont="1" applyBorder="1" applyAlignment="1">
      <alignment horizontal="left"/>
    </xf>
    <xf numFmtId="0" fontId="2" fillId="0" borderId="13" xfId="1" applyFont="1" applyBorder="1" applyAlignment="1">
      <alignment horizontal="left" indent="1"/>
    </xf>
    <xf numFmtId="0" fontId="16" fillId="0" borderId="11" xfId="1" applyFont="1" applyBorder="1"/>
    <xf numFmtId="0" fontId="16" fillId="0" borderId="13" xfId="1" applyFont="1" applyBorder="1"/>
    <xf numFmtId="0" fontId="29" fillId="0" borderId="0" xfId="1" applyFont="1" applyAlignment="1">
      <alignment horizontal="left"/>
    </xf>
    <xf numFmtId="0" fontId="2" fillId="0" borderId="16" xfId="1" applyFont="1" applyBorder="1" applyAlignment="1">
      <alignment horizontal="left" indent="1"/>
    </xf>
    <xf numFmtId="0" fontId="16" fillId="0" borderId="15" xfId="1" applyFont="1" applyBorder="1"/>
    <xf numFmtId="0" fontId="16" fillId="0" borderId="16" xfId="1" applyFont="1" applyBorder="1"/>
    <xf numFmtId="13" fontId="2" fillId="3" borderId="0" xfId="1" applyNumberFormat="1" applyFont="1" applyFill="1" applyProtection="1">
      <protection locked="0"/>
    </xf>
    <xf numFmtId="0" fontId="2" fillId="0" borderId="32" xfId="1" applyFont="1" applyBorder="1" applyAlignment="1">
      <alignment wrapText="1"/>
    </xf>
    <xf numFmtId="0" fontId="2" fillId="0" borderId="33" xfId="1" applyFont="1" applyBorder="1"/>
    <xf numFmtId="0" fontId="2" fillId="0" borderId="34" xfId="1" applyFont="1" applyBorder="1"/>
    <xf numFmtId="13" fontId="29" fillId="0" borderId="17" xfId="1" applyNumberFormat="1" applyFont="1" applyBorder="1" applyAlignment="1">
      <alignment horizontal="left"/>
    </xf>
    <xf numFmtId="0" fontId="29" fillId="0" borderId="7" xfId="1" applyFont="1" applyBorder="1" applyAlignment="1">
      <alignment horizontal="left"/>
    </xf>
    <xf numFmtId="0" fontId="2" fillId="0" borderId="18" xfId="1" applyFont="1" applyBorder="1" applyAlignment="1">
      <alignment horizontal="left" indent="1"/>
    </xf>
    <xf numFmtId="0" fontId="16" fillId="0" borderId="17" xfId="1" applyFont="1" applyBorder="1"/>
    <xf numFmtId="0" fontId="16" fillId="0" borderId="18" xfId="1" applyFont="1" applyBorder="1"/>
    <xf numFmtId="0" fontId="2" fillId="0" borderId="12" xfId="1" applyFont="1" applyBorder="1" applyProtection="1">
      <protection locked="0"/>
    </xf>
    <xf numFmtId="0" fontId="24" fillId="0" borderId="12" xfId="1" applyFont="1" applyBorder="1" applyProtection="1">
      <protection locked="0"/>
    </xf>
    <xf numFmtId="13" fontId="25" fillId="0" borderId="12" xfId="1" applyNumberFormat="1" applyFont="1" applyBorder="1" applyProtection="1">
      <protection locked="0"/>
    </xf>
    <xf numFmtId="0" fontId="2" fillId="4" borderId="25" xfId="1" applyFont="1" applyFill="1" applyBorder="1" applyAlignment="1" applyProtection="1">
      <alignment horizontal="left"/>
      <protection locked="0"/>
    </xf>
    <xf numFmtId="0" fontId="2" fillId="4" borderId="21" xfId="1" applyFont="1" applyFill="1" applyBorder="1" applyAlignment="1" applyProtection="1">
      <alignment horizontal="left"/>
      <protection locked="0"/>
    </xf>
    <xf numFmtId="0" fontId="2" fillId="0" borderId="22" xfId="1" applyFont="1" applyBorder="1" applyProtection="1">
      <protection locked="0"/>
    </xf>
    <xf numFmtId="49" fontId="2" fillId="0" borderId="25" xfId="1" applyNumberFormat="1" applyFont="1" applyBorder="1" applyAlignment="1" applyProtection="1">
      <alignment horizontal="center" vertical="center" wrapText="1"/>
      <protection locked="0"/>
    </xf>
    <xf numFmtId="49" fontId="2" fillId="0" borderId="21" xfId="1" applyNumberFormat="1" applyFont="1" applyBorder="1" applyAlignment="1" applyProtection="1">
      <alignment horizontal="center" vertical="center" wrapText="1"/>
      <protection locked="0"/>
    </xf>
    <xf numFmtId="1" fontId="2" fillId="0" borderId="21" xfId="1" applyNumberFormat="1" applyFont="1" applyBorder="1" applyAlignment="1" applyProtection="1">
      <alignment horizontal="center" vertical="center" wrapText="1"/>
      <protection locked="0"/>
    </xf>
    <xf numFmtId="0" fontId="2" fillId="0" borderId="21" xfId="1" applyFont="1" applyBorder="1" applyAlignment="1" applyProtection="1">
      <alignment horizontal="center" vertical="center" wrapText="1"/>
      <protection locked="0"/>
    </xf>
    <xf numFmtId="13" fontId="2" fillId="0" borderId="21" xfId="1" applyNumberFormat="1" applyFont="1" applyBorder="1" applyAlignment="1" applyProtection="1">
      <alignment horizontal="center" vertical="center" wrapText="1"/>
      <protection locked="0"/>
    </xf>
    <xf numFmtId="44" fontId="2" fillId="0" borderId="21" xfId="2" applyFont="1" applyBorder="1" applyAlignment="1" applyProtection="1">
      <alignment horizontal="right" vertical="center"/>
      <protection locked="0"/>
    </xf>
    <xf numFmtId="44" fontId="2" fillId="0" borderId="21" xfId="2" applyFont="1" applyBorder="1" applyAlignment="1" applyProtection="1">
      <alignment horizontal="center" vertical="center"/>
      <protection locked="0"/>
    </xf>
    <xf numFmtId="165" fontId="2" fillId="0" borderId="0" xfId="1" applyNumberFormat="1" applyFont="1" applyAlignment="1" applyProtection="1">
      <alignment vertical="center"/>
      <protection locked="0"/>
    </xf>
    <xf numFmtId="0" fontId="2" fillId="3" borderId="0" xfId="1" applyFont="1" applyFill="1" applyAlignment="1" applyProtection="1">
      <alignment horizontal="left"/>
      <protection locked="0"/>
    </xf>
    <xf numFmtId="0" fontId="32" fillId="0" borderId="0" xfId="1" applyFont="1" applyAlignment="1" applyProtection="1">
      <alignment horizontal="right"/>
      <protection locked="0"/>
    </xf>
    <xf numFmtId="164" fontId="2" fillId="0" borderId="8" xfId="1" applyNumberFormat="1" applyFont="1" applyBorder="1" applyAlignment="1">
      <alignment horizontal="left"/>
    </xf>
    <xf numFmtId="0" fontId="2" fillId="0" borderId="3" xfId="1" applyFont="1" applyBorder="1" applyAlignment="1" applyProtection="1">
      <alignment horizontal="center" vertical="center" textRotation="90" wrapText="1"/>
      <protection locked="0"/>
    </xf>
    <xf numFmtId="0" fontId="2" fillId="0" borderId="6" xfId="1" applyFont="1" applyBorder="1" applyAlignment="1" applyProtection="1">
      <alignment horizontal="center" vertical="center" textRotation="90" wrapText="1"/>
      <protection locked="0"/>
    </xf>
    <xf numFmtId="0" fontId="2" fillId="0" borderId="22" xfId="1" applyFont="1" applyBorder="1" applyAlignment="1" applyProtection="1">
      <alignment horizontal="center" vertical="center" textRotation="90" wrapText="1"/>
      <protection locked="0"/>
    </xf>
    <xf numFmtId="0" fontId="2" fillId="0" borderId="10" xfId="1" applyFont="1" applyBorder="1" applyAlignment="1">
      <alignment textRotation="90" wrapText="1"/>
    </xf>
    <xf numFmtId="0" fontId="14" fillId="0" borderId="27" xfId="1" applyFont="1" applyBorder="1" applyAlignment="1" applyProtection="1">
      <alignment horizontal="center" vertical="center"/>
      <protection locked="0"/>
    </xf>
    <xf numFmtId="0" fontId="14" fillId="0" borderId="28" xfId="1" applyFont="1" applyBorder="1" applyAlignment="1" applyProtection="1">
      <alignment horizontal="center" vertical="center"/>
      <protection locked="0"/>
    </xf>
    <xf numFmtId="0" fontId="14" fillId="0" borderId="29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 textRotation="90" wrapText="1"/>
      <protection locked="0"/>
    </xf>
    <xf numFmtId="0" fontId="2" fillId="0" borderId="24" xfId="1" applyFont="1" applyBorder="1" applyAlignment="1" applyProtection="1">
      <alignment horizontal="center" vertical="center" textRotation="90" wrapText="1"/>
      <protection locked="0"/>
    </xf>
    <xf numFmtId="0" fontId="2" fillId="0" borderId="9" xfId="1" applyFont="1" applyBorder="1" applyAlignment="1" applyProtection="1">
      <alignment horizontal="center" vertical="center" textRotation="90" wrapText="1"/>
      <protection locked="0"/>
    </xf>
    <xf numFmtId="44" fontId="2" fillId="0" borderId="4" xfId="2" applyFont="1" applyBorder="1" applyAlignment="1" applyProtection="1">
      <alignment horizontal="center" vertical="center" textRotation="90" wrapText="1"/>
      <protection locked="0"/>
    </xf>
    <xf numFmtId="44" fontId="2" fillId="0" borderId="24" xfId="2" applyFont="1" applyBorder="1" applyAlignment="1" applyProtection="1">
      <alignment horizontal="center" vertical="center" textRotation="90" wrapText="1"/>
      <protection locked="0"/>
    </xf>
    <xf numFmtId="44" fontId="2" fillId="0" borderId="9" xfId="2" applyFont="1" applyBorder="1" applyAlignment="1" applyProtection="1">
      <alignment horizontal="center" vertical="center" textRotation="90" wrapText="1"/>
      <protection locked="0"/>
    </xf>
    <xf numFmtId="44" fontId="2" fillId="0" borderId="4" xfId="2" applyFont="1" applyBorder="1" applyAlignment="1" applyProtection="1">
      <alignment horizontal="center" vertical="center" wrapText="1"/>
      <protection locked="0"/>
    </xf>
    <xf numFmtId="44" fontId="2" fillId="0" borderId="24" xfId="2" applyFont="1" applyBorder="1" applyAlignment="1" applyProtection="1">
      <alignment horizontal="center" vertical="center" wrapText="1"/>
      <protection locked="0"/>
    </xf>
    <xf numFmtId="44" fontId="2" fillId="0" borderId="9" xfId="2" applyFont="1" applyBorder="1" applyAlignment="1" applyProtection="1">
      <alignment horizontal="center" vertical="center" wrapText="1"/>
      <protection locked="0"/>
    </xf>
    <xf numFmtId="0" fontId="2" fillId="0" borderId="4" xfId="1" applyFont="1" applyBorder="1" applyAlignment="1" applyProtection="1">
      <alignment horizontal="center" vertical="center" wrapText="1"/>
      <protection locked="0"/>
    </xf>
    <xf numFmtId="0" fontId="2" fillId="0" borderId="24" xfId="1" applyFont="1" applyBorder="1" applyAlignment="1" applyProtection="1">
      <alignment horizontal="center" vertical="center" wrapText="1"/>
      <protection locked="0"/>
    </xf>
    <xf numFmtId="0" fontId="2" fillId="0" borderId="9" xfId="1" applyFont="1" applyBorder="1" applyAlignment="1" applyProtection="1">
      <alignment horizontal="center" vertical="center" wrapText="1"/>
      <protection locked="0"/>
    </xf>
    <xf numFmtId="0" fontId="5" fillId="0" borderId="4" xfId="1" applyFont="1" applyBorder="1" applyAlignment="1" applyProtection="1">
      <alignment horizontal="center" vertical="center" textRotation="90" wrapText="1"/>
      <protection locked="0"/>
    </xf>
    <xf numFmtId="0" fontId="5" fillId="0" borderId="24" xfId="1" applyFont="1" applyBorder="1" applyAlignment="1" applyProtection="1">
      <alignment horizontal="center" vertical="center" textRotation="90" wrapText="1"/>
      <protection locked="0"/>
    </xf>
    <xf numFmtId="0" fontId="5" fillId="0" borderId="9" xfId="1" applyFont="1" applyBorder="1" applyAlignment="1" applyProtection="1">
      <alignment horizontal="center" vertical="center" textRotation="90" wrapText="1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/>
      <protection locked="0"/>
    </xf>
    <xf numFmtId="0" fontId="2" fillId="0" borderId="10" xfId="1" applyFont="1" applyBorder="1" applyAlignment="1">
      <alignment textRotation="90"/>
    </xf>
    <xf numFmtId="14" fontId="2" fillId="0" borderId="8" xfId="1" applyNumberFormat="1" applyFont="1" applyBorder="1" applyAlignment="1" applyProtection="1">
      <alignment horizontal="center"/>
      <protection locked="0"/>
    </xf>
    <xf numFmtId="0" fontId="5" fillId="0" borderId="35" xfId="1" applyFont="1" applyBorder="1" applyAlignment="1" applyProtection="1">
      <alignment horizontal="left" vertical="center"/>
      <protection locked="0"/>
    </xf>
    <xf numFmtId="0" fontId="5" fillId="0" borderId="8" xfId="1" applyFont="1" applyBorder="1" applyAlignment="1">
      <alignment horizontal="left"/>
    </xf>
    <xf numFmtId="0" fontId="5" fillId="0" borderId="8" xfId="1" applyFont="1" applyBorder="1" applyAlignment="1">
      <alignment horizontal="left" vertical="center"/>
    </xf>
    <xf numFmtId="0" fontId="8" fillId="0" borderId="8" xfId="3" applyFont="1" applyBorder="1" applyAlignment="1" applyProtection="1">
      <alignment horizontal="left"/>
    </xf>
    <xf numFmtId="0" fontId="9" fillId="0" borderId="8" xfId="3" applyFont="1" applyBorder="1" applyAlignment="1" applyProtection="1">
      <alignment horizontal="left"/>
    </xf>
    <xf numFmtId="49" fontId="31" fillId="0" borderId="0" xfId="1" applyNumberFormat="1" applyFont="1" applyAlignment="1" applyProtection="1">
      <alignment horizontal="center" vertical="center" shrinkToFit="1"/>
      <protection locked="0"/>
    </xf>
    <xf numFmtId="49" fontId="5" fillId="0" borderId="0" xfId="1" applyNumberFormat="1" applyFont="1" applyAlignment="1" applyProtection="1">
      <alignment horizontal="center" vertical="center" shrinkToFit="1"/>
      <protection locked="0"/>
    </xf>
    <xf numFmtId="44" fontId="2" fillId="0" borderId="0" xfId="2" applyFont="1" applyAlignment="1" applyProtection="1">
      <alignment horizontal="center" vertical="center" shrinkToFit="1"/>
      <protection locked="0"/>
    </xf>
    <xf numFmtId="44" fontId="13" fillId="0" borderId="0" xfId="2" applyFont="1" applyAlignment="1" applyProtection="1">
      <alignment horizontal="center" vertical="center" shrinkToFit="1"/>
      <protection locked="0"/>
    </xf>
    <xf numFmtId="49" fontId="28" fillId="0" borderId="0" xfId="1" applyNumberFormat="1" applyFont="1" applyAlignment="1" applyProtection="1">
      <alignment horizontal="center" vertical="center" shrinkToFit="1"/>
      <protection locked="0"/>
    </xf>
    <xf numFmtId="49" fontId="30" fillId="0" borderId="0" xfId="1" applyNumberFormat="1" applyFont="1" applyAlignment="1" applyProtection="1">
      <alignment horizontal="center" vertical="center" shrinkToFit="1"/>
      <protection locked="0"/>
    </xf>
    <xf numFmtId="49" fontId="13" fillId="0" borderId="0" xfId="1" applyNumberFormat="1" applyFont="1" applyAlignment="1" applyProtection="1">
      <alignment horizontal="center" vertical="center" shrinkToFit="1"/>
      <protection locked="0"/>
    </xf>
  </cellXfs>
  <cellStyles count="4">
    <cellStyle name="Currency 2" xfId="2" xr:uid="{2D1BBD7B-1BD1-4785-9197-BFA9DAB976A6}"/>
    <cellStyle name="Hyperlink 3" xfId="3" xr:uid="{FFE268FF-F71C-44E0-B81B-8F4B3CCDBD46}"/>
    <cellStyle name="Normal" xfId="0" builtinId="0"/>
    <cellStyle name="Normal 2 2" xfId="1" xr:uid="{37175349-9326-48A9-898A-C29AF3DB597C}"/>
  </cellStyles>
  <dxfs count="51"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1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font>
        <strike val="0"/>
        <outline val="0"/>
        <shadow val="0"/>
        <u val="none"/>
        <vertAlign val="baseline"/>
        <name val="Arial"/>
        <scheme val="none"/>
      </font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165" formatCode="0.00_);[Red]\(0.00\)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  <protection locked="0" hidden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18" formatCode="#\ ??/??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border outline="0">
        <top style="medium">
          <color indexed="64"/>
        </top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0" hidden="0"/>
    </dxf>
    <dxf>
      <font>
        <b val="0"/>
        <i val="0"/>
        <u/>
        <color rgb="FF0000FF"/>
      </font>
    </dxf>
    <dxf>
      <font>
        <b/>
        <i val="0"/>
        <color rgb="FFFF0000"/>
      </font>
    </dxf>
    <dxf>
      <font>
        <b/>
        <i val="0"/>
        <color rgb="FF008000"/>
      </font>
      <fill>
        <patternFill>
          <bgColor rgb="FFCCFF99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  <border>
        <left style="medium">
          <color auto="1"/>
        </left>
        <right style="medium">
          <color auto="1"/>
        </right>
        <vertical style="medium">
          <color auto="1"/>
        </vertic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hair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le Style 1" pivot="0" count="3" xr9:uid="{F60192B7-895E-4277-9A93-6BE5CE13DD66}">
      <tableStyleElement type="wholeTable" dxfId="50"/>
      <tableStyleElement type="lastColumn" dxfId="49"/>
      <tableStyleElement type="firstRowStripe" dxfId="4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285749</xdr:colOff>
      <xdr:row>0</xdr:row>
      <xdr:rowOff>195263</xdr:rowOff>
    </xdr:from>
    <xdr:to>
      <xdr:col>20</xdr:col>
      <xdr:colOff>3030680</xdr:colOff>
      <xdr:row>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B9787CA-C445-4BD9-A04C-1D1FB5244310}"/>
            </a:ext>
          </a:extLst>
        </xdr:cNvPr>
        <xdr:cNvSpPr txBox="1">
          <a:spLocks noChangeArrowheads="1"/>
        </xdr:cNvSpPr>
      </xdr:nvSpPr>
      <xdr:spPr bwMode="auto">
        <a:xfrm>
          <a:off x="12449174" y="195263"/>
          <a:ext cx="7688406" cy="180498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0" bIns="0" anchor="t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SPECIES = </a:t>
          </a:r>
        </a:p>
        <a:p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FR PB = FIRE RATED PARTICLE BOARD</a:t>
          </a:r>
        </a:p>
        <a:p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PB = PARTICLE BOARD</a:t>
          </a:r>
        </a:p>
        <a:p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ABV = ANY BALANCING VENEER</a:t>
          </a:r>
        </a:p>
        <a:p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MDF = MEDIUM DENSITY FIBER BOARD</a:t>
          </a:r>
        </a:p>
        <a:p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APEX = COMPOSITE PANEL</a:t>
          </a:r>
        </a:p>
        <a:p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FR APEX = FIRE RATED COMPOSITE PANEL</a:t>
          </a: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23</xdr:col>
      <xdr:colOff>238125</xdr:colOff>
      <xdr:row>12</xdr:row>
      <xdr:rowOff>47625</xdr:rowOff>
    </xdr:from>
    <xdr:to>
      <xdr:col>23</xdr:col>
      <xdr:colOff>295274</xdr:colOff>
      <xdr:row>13</xdr:row>
      <xdr:rowOff>591910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3A99BEC-3904-4694-9E0E-472889DFB3AE}"/>
            </a:ext>
          </a:extLst>
        </xdr:cNvPr>
        <xdr:cNvCxnSpPr/>
      </xdr:nvCxnSpPr>
      <xdr:spPr>
        <a:xfrm flipH="1">
          <a:off x="22879050" y="4200525"/>
          <a:ext cx="57149" cy="706210"/>
        </a:xfrm>
        <a:prstGeom prst="straightConnector1">
          <a:avLst/>
        </a:prstGeom>
        <a:ln w="57150">
          <a:solidFill>
            <a:sysClr val="windowText" lastClr="00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309563</xdr:colOff>
      <xdr:row>25</xdr:row>
      <xdr:rowOff>166688</xdr:rowOff>
    </xdr:from>
    <xdr:to>
      <xdr:col>25</xdr:col>
      <xdr:colOff>913720</xdr:colOff>
      <xdr:row>28</xdr:row>
      <xdr:rowOff>292556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61280ED-82E9-47B2-8D5E-97B5721F8376}"/>
            </a:ext>
          </a:extLst>
        </xdr:cNvPr>
        <xdr:cNvCxnSpPr/>
      </xdr:nvCxnSpPr>
      <xdr:spPr>
        <a:xfrm flipV="1">
          <a:off x="23560088" y="13425488"/>
          <a:ext cx="1747157" cy="2326143"/>
        </a:xfrm>
        <a:prstGeom prst="straightConnector1">
          <a:avLst/>
        </a:prstGeom>
        <a:ln w="381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srvr1\shared\PREMIER%20TES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05-Purchasing\Z~Folder%20Template\JOB%20XXXXX_Order%20Form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srvr1\shared\JOBS\JobMasters\LEED%20Purchase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05-Purchasing\0~MRQ%20Libraries\LEED%20Vendo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mier PO #"/>
      <sheetName val="PREMIER TEST 2"/>
    </sheetNames>
    <sheetDataSet>
      <sheetData sheetId="0">
        <row r="2">
          <cell r="AI2" t="str">
            <v>ABET LAMINATI</v>
          </cell>
        </row>
        <row r="3">
          <cell r="AI3" t="str">
            <v>ARPA</v>
          </cell>
        </row>
        <row r="4">
          <cell r="AI4" t="str">
            <v>CHEMETAL</v>
          </cell>
        </row>
        <row r="5">
          <cell r="AI5" t="str">
            <v>FORMICA</v>
          </cell>
        </row>
        <row r="6">
          <cell r="AI6" t="str">
            <v>LAMINART</v>
          </cell>
        </row>
        <row r="7">
          <cell r="AI7" t="str">
            <v>NEVAMAR</v>
          </cell>
        </row>
        <row r="8">
          <cell r="AI8" t="str">
            <v>PIONITE</v>
          </cell>
        </row>
        <row r="9">
          <cell r="AI9" t="str">
            <v>WILSONART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C Vender 2014"/>
      <sheetName val="DBS PO BLANK"/>
      <sheetName val="DrawerVendor PO BLANK"/>
      <sheetName val="BLANK Lay Up"/>
      <sheetName val="Veneer PO BLANK"/>
    </sheetNames>
    <sheetDataSet>
      <sheetData sheetId="0"/>
      <sheetData sheetId="1"/>
      <sheetData sheetId="2">
        <row r="3">
          <cell r="V3" t="str">
            <v>MONTBLEAU &amp; ASSOCIATES</v>
          </cell>
          <cell r="W3" t="str">
            <v>555 RAVEN STREET</v>
          </cell>
          <cell r="X3" t="str">
            <v>SAN DIEGO, CA 92102</v>
          </cell>
          <cell r="Y3" t="str">
            <v>(619) 263-5550</v>
          </cell>
          <cell r="Z3" t="str">
            <v>(619) 527-5816</v>
          </cell>
          <cell r="AA3" t="str">
            <v>NORM CREEK</v>
          </cell>
          <cell r="AB3" t="str">
            <v>norm@montbleau.com</v>
          </cell>
          <cell r="AD3" t="str">
            <v>BOB GEYER</v>
          </cell>
          <cell r="AE3" t="str">
            <v>(619) 527-5822</v>
          </cell>
          <cell r="AF3" t="str">
            <v>-</v>
          </cell>
        </row>
        <row r="4">
          <cell r="V4" t="str">
            <v>MONTBLEAU C/O C&amp;J BROKERS</v>
          </cell>
          <cell r="W4" t="str">
            <v>9163 SIEMPRE VIVA ROAD</v>
          </cell>
          <cell r="X4" t="str">
            <v>SAN DIEGO, CA 92154</v>
          </cell>
          <cell r="Y4" t="str">
            <v>(619) 661-7144</v>
          </cell>
          <cell r="Z4" t="str">
            <v>-</v>
          </cell>
          <cell r="AA4" t="str">
            <v>CAROLINA PEREZ-CISNEROS</v>
          </cell>
          <cell r="AB4" t="str">
            <v>caro.p@cjbrokersinc.com</v>
          </cell>
          <cell r="AD4" t="str">
            <v>MATT BRISTOW</v>
          </cell>
          <cell r="AE4" t="str">
            <v>(619) 814-3655</v>
          </cell>
          <cell r="AF4" t="str">
            <v>-</v>
          </cell>
        </row>
        <row r="5">
          <cell r="AD5" t="str">
            <v>NORM CREEK</v>
          </cell>
          <cell r="AE5" t="str">
            <v>(619) 527-5829</v>
          </cell>
          <cell r="AF5" t="str">
            <v>-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(2)"/>
      <sheetName val="Sheet1"/>
      <sheetName val="Vendor"/>
      <sheetName val="Sheet2"/>
      <sheetName val="Sheet3"/>
    </sheetNames>
    <sheetDataSet>
      <sheetData sheetId="0"/>
      <sheetData sheetId="1"/>
      <sheetData sheetId="2">
        <row r="4">
          <cell r="A4" t="str">
            <v xml:space="preserve">American Veneer </v>
          </cell>
          <cell r="D4" t="str">
            <v>GFA-COC-002093</v>
          </cell>
          <cell r="F4" t="str">
            <v>Veneer Sheets / Panels</v>
          </cell>
          <cell r="G4">
            <v>3151</v>
          </cell>
          <cell r="H4" t="str">
            <v>PURE / MIXED</v>
          </cell>
          <cell r="I4" t="str">
            <v>Guido Heitz</v>
          </cell>
          <cell r="J4" t="str">
            <v>`+4954229680</v>
          </cell>
          <cell r="K4" t="str">
            <v>American Veneer Edgebanding Company, INC.</v>
          </cell>
        </row>
        <row r="5">
          <cell r="A5" t="str">
            <v>ATLAS</v>
          </cell>
          <cell r="D5" t="str">
            <v>SW-COC-002469</v>
          </cell>
          <cell r="F5" t="str">
            <v>Dimensional Lumber</v>
          </cell>
          <cell r="G5" t="str">
            <v>3141, 3110</v>
          </cell>
          <cell r="H5" t="str">
            <v>PURE / MIXED</v>
          </cell>
          <cell r="I5" t="str">
            <v>Randy Porter</v>
          </cell>
          <cell r="J5" t="str">
            <v>909-591-9442</v>
          </cell>
          <cell r="K5" t="str">
            <v>Atlas Lumber Company</v>
          </cell>
        </row>
        <row r="6">
          <cell r="A6" t="str">
            <v>AUSTIN</v>
          </cell>
          <cell r="D6" t="str">
            <v>SCS-COC-001546</v>
          </cell>
          <cell r="F6" t="str">
            <v>Plywood, Moldings, Dimensional Lumber</v>
          </cell>
          <cell r="G6" t="str">
            <v>3142, 3121, 3110</v>
          </cell>
          <cell r="H6" t="str">
            <v>PURE / MIXED</v>
          </cell>
          <cell r="I6" t="str">
            <v>Randy Hass</v>
          </cell>
          <cell r="J6" t="str">
            <v>303-733-1292</v>
          </cell>
          <cell r="K6" t="str">
            <v>Austin Hardwoods</v>
          </cell>
        </row>
        <row r="7">
          <cell r="A7" t="str">
            <v>BARCAS</v>
          </cell>
          <cell r="D7" t="str">
            <v>SW-COC-000152</v>
          </cell>
          <cell r="F7" t="str">
            <v>Veneer Sheets, Solid Wood</v>
          </cell>
          <cell r="G7" t="str">
            <v>3142, 3110</v>
          </cell>
          <cell r="H7" t="str">
            <v>PURE / MIXED</v>
          </cell>
          <cell r="I7" t="str">
            <v>Ricardo Ferrer</v>
          </cell>
          <cell r="J7" t="str">
            <v>506-779-9534</v>
          </cell>
          <cell r="K7" t="str">
            <v>Brinkman &amp; Asociados Reforestadores de Centro</v>
          </cell>
        </row>
        <row r="8">
          <cell r="A8" t="str">
            <v>Cal Timberline</v>
          </cell>
          <cell r="D8" t="str">
            <v>SCS-COC-001973</v>
          </cell>
          <cell r="F8" t="str">
            <v>MDF, PB, Plywood, Dimensional Lumber, Molding</v>
          </cell>
          <cell r="G8" t="str">
            <v>3144, 3143, 3141, 3110</v>
          </cell>
          <cell r="H8" t="str">
            <v>PURE / MIXED</v>
          </cell>
          <cell r="I8" t="str">
            <v>Gregory Pentoney</v>
          </cell>
          <cell r="J8" t="str">
            <v>909-591-4811</v>
          </cell>
          <cell r="K8" t="str">
            <v>California Timberline, Inc.</v>
          </cell>
        </row>
        <row r="9">
          <cell r="A9" t="str">
            <v>Certified Forest</v>
          </cell>
          <cell r="D9" t="str">
            <v>SCS-COC-001034</v>
          </cell>
          <cell r="F9" t="str">
            <v>Other Office Furniture, Dimensional Lumber, Plywood</v>
          </cell>
          <cell r="G9" t="str">
            <v xml:space="preserve">3812, 3110, 3141, </v>
          </cell>
          <cell r="H9" t="str">
            <v>PURE / MIXED</v>
          </cell>
          <cell r="I9" t="str">
            <v>Imported Contact</v>
          </cell>
          <cell r="J9" t="str">
            <v>780-453-2841</v>
          </cell>
          <cell r="K9" t="str">
            <v>McKillican International DBA Certified Forest Products, LLC</v>
          </cell>
        </row>
        <row r="10">
          <cell r="A10" t="str">
            <v>CHEROKEE</v>
          </cell>
          <cell r="D10" t="str">
            <v>SCS-COC-002204</v>
          </cell>
          <cell r="F10" t="str">
            <v>Veneer Sheets / Panels, Moldings, Plywood, Dimensional Lumber, MDF/ PB</v>
          </cell>
          <cell r="G10" t="str">
            <v>3151, 3142, 3121, 3160a, 3141, 3110, 3144</v>
          </cell>
          <cell r="H10" t="str">
            <v>PURE / MIXED</v>
          </cell>
          <cell r="I10" t="str">
            <v>Angelo DiMario</v>
          </cell>
          <cell r="J10" t="str">
            <v>909-920-5430</v>
          </cell>
          <cell r="K10" t="str">
            <v>Cherokee Wood Products Inc. &amp; Arrowhead</v>
          </cell>
        </row>
        <row r="11">
          <cell r="A11" t="str">
            <v>CIMARRON</v>
          </cell>
          <cell r="D11" t="str">
            <v>SGS-COC-005463</v>
          </cell>
          <cell r="F11" t="str">
            <v>Drawer Box, Parts of Furniture</v>
          </cell>
          <cell r="G11" t="str">
            <v>3816, 3160b</v>
          </cell>
          <cell r="H11" t="str">
            <v>PURE</v>
          </cell>
          <cell r="I11" t="str">
            <v>Mr. Scott Stowell</v>
          </cell>
          <cell r="J11" t="str">
            <v>702-221-8110</v>
          </cell>
          <cell r="K11" t="str">
            <v>Cimarron Drawer</v>
          </cell>
        </row>
        <row r="12">
          <cell r="A12" t="str">
            <v>CONTACT</v>
          </cell>
          <cell r="D12" t="str">
            <v>SCS-COC-001260</v>
          </cell>
          <cell r="F12" t="str">
            <v>Dimensional Lumber</v>
          </cell>
          <cell r="G12">
            <v>3121</v>
          </cell>
          <cell r="H12" t="str">
            <v>PURE / MIXED</v>
          </cell>
          <cell r="I12" t="str">
            <v>Peter McKibbin</v>
          </cell>
          <cell r="J12" t="str">
            <v>800-547-1038</v>
          </cell>
          <cell r="K12" t="str">
            <v>Contact Industries</v>
          </cell>
        </row>
        <row r="13">
          <cell r="A13" t="str">
            <v>DBS</v>
          </cell>
          <cell r="D13" t="str">
            <v xml:space="preserve">SCS-COC-001691. </v>
          </cell>
          <cell r="F13" t="str">
            <v>Drawer Box, Parts of Furniture</v>
          </cell>
          <cell r="G13">
            <v>3816</v>
          </cell>
          <cell r="H13" t="str">
            <v>PURE / MIXED</v>
          </cell>
          <cell r="I13" t="str">
            <v>Cathy</v>
          </cell>
          <cell r="J13" t="str">
            <v>714 744-4247</v>
          </cell>
          <cell r="K13" t="str">
            <v>Drawer Box Specialities</v>
          </cell>
        </row>
        <row r="14">
          <cell r="A14" t="str">
            <v>Diamond Teak</v>
          </cell>
          <cell r="D14" t="str">
            <v>SW-COC-003200</v>
          </cell>
          <cell r="F14" t="str">
            <v>Furniture NEC, Moldings</v>
          </cell>
          <cell r="G14" t="str">
            <v>3814a, 3121</v>
          </cell>
          <cell r="H14" t="str">
            <v>PURE</v>
          </cell>
          <cell r="I14" t="str">
            <v>Kevin Yardley</v>
          </cell>
          <cell r="J14" t="str">
            <v>215-453-2196</v>
          </cell>
          <cell r="K14" t="str">
            <v>Diamond Teak S.A.</v>
          </cell>
        </row>
        <row r="15">
          <cell r="A15" t="str">
            <v xml:space="preserve">FOREST </v>
          </cell>
          <cell r="D15" t="str">
            <v>SCS-COC 001124</v>
          </cell>
          <cell r="F15" t="str">
            <v>Plywood, Moldings, Dimensional Lumber</v>
          </cell>
          <cell r="G15" t="str">
            <v xml:space="preserve">3141, 3110, 3121, </v>
          </cell>
          <cell r="H15" t="str">
            <v>MIXED</v>
          </cell>
          <cell r="I15" t="str">
            <v>Matt Barrass</v>
          </cell>
          <cell r="J15" t="str">
            <v>619-263-8102</v>
          </cell>
          <cell r="K15" t="str">
            <v>Forest Plywood Sales</v>
          </cell>
        </row>
        <row r="16">
          <cell r="A16" t="str">
            <v>FROST</v>
          </cell>
          <cell r="D16" t="str">
            <v>SCS-COC-002330</v>
          </cell>
          <cell r="F16" t="str">
            <v>Plywood, Veneer Sheets / Panels, MDF, PB,  Moldings, Dimensional Lumber, Densified Wood</v>
          </cell>
          <cell r="G16" t="str">
            <v>3141, 3142, 3143, 3144, 3151, 3152</v>
          </cell>
          <cell r="H16" t="str">
            <v>PURE / MIXED</v>
          </cell>
          <cell r="I16" t="str">
            <v>Byram Frost</v>
          </cell>
          <cell r="J16" t="str">
            <v>858-455-9060</v>
          </cell>
          <cell r="K16" t="str">
            <v>Frost Hardwood Lumber Company</v>
          </cell>
        </row>
        <row r="17">
          <cell r="A17" t="str">
            <v>GANAHL</v>
          </cell>
          <cell r="D17" t="str">
            <v>SCS-COC-001646</v>
          </cell>
          <cell r="F17" t="str">
            <v>Dimensional Lumber, Moldings, Plywood</v>
          </cell>
          <cell r="G17" t="str">
            <v xml:space="preserve">3110, 3121, 3141, </v>
          </cell>
          <cell r="H17" t="str">
            <v>PURE / MIXED</v>
          </cell>
          <cell r="I17" t="str">
            <v>Jim Taft</v>
          </cell>
          <cell r="J17" t="str">
            <v>714-239-2275</v>
          </cell>
          <cell r="K17" t="str">
            <v>Ganahl Lumber Company</v>
          </cell>
        </row>
        <row r="18">
          <cell r="A18" t="str">
            <v>HEPPNER</v>
          </cell>
          <cell r="D18" t="str">
            <v>SW-COC-000301</v>
          </cell>
          <cell r="F18" t="str">
            <v>Dimensional Lumber, Moldings.</v>
          </cell>
          <cell r="G18" t="str">
            <v xml:space="preserve">3110, 3121, </v>
          </cell>
          <cell r="H18" t="str">
            <v>PURE / MIXED</v>
          </cell>
          <cell r="I18" t="str">
            <v>Brent Heppner</v>
          </cell>
          <cell r="J18" t="str">
            <v>626-969-7983</v>
          </cell>
          <cell r="K18" t="str">
            <v>Heppner Hardwoods Inc.</v>
          </cell>
        </row>
        <row r="19">
          <cell r="A19" t="str">
            <v>HESSER</v>
          </cell>
          <cell r="D19" t="str">
            <v>SW-COC-004867</v>
          </cell>
          <cell r="F19" t="str">
            <v>Veneered Panels</v>
          </cell>
          <cell r="G19">
            <v>3142</v>
          </cell>
          <cell r="H19" t="str">
            <v>PURE / MIXED</v>
          </cell>
          <cell r="I19" t="str">
            <v>Brett Hesser</v>
          </cell>
          <cell r="J19" t="str">
            <v>619-519-1991</v>
          </cell>
          <cell r="K19" t="str">
            <v>Hesser Handcrafted Inc.</v>
          </cell>
        </row>
        <row r="20">
          <cell r="A20" t="str">
            <v>KELLY WRIGHT</v>
          </cell>
          <cell r="D20" t="str">
            <v>SCS-COC-002068</v>
          </cell>
          <cell r="F20" t="str">
            <v>Plywood, Veneer Sheets / Panels, MDF, PB,  Moldings, Dimensional Lumber, Densified Wood</v>
          </cell>
          <cell r="G20" t="str">
            <v>3151, 3141, 3142, 3110, 3121</v>
          </cell>
          <cell r="H20" t="str">
            <v>PURE / MIXED</v>
          </cell>
          <cell r="I20" t="str">
            <v>B Sawyer</v>
          </cell>
          <cell r="J20" t="str">
            <v>174-632-9930</v>
          </cell>
          <cell r="K20" t="str">
            <v>Kelly-Wright Hardwoods, Inc.</v>
          </cell>
        </row>
        <row r="21">
          <cell r="A21" t="str">
            <v>MAKINS</v>
          </cell>
          <cell r="D21" t="str">
            <v>SCS-COC-001911</v>
          </cell>
          <cell r="F21" t="str">
            <v>Plywood, MDF / PB, Dimensional Lumber</v>
          </cell>
          <cell r="G21" t="str">
            <v xml:space="preserve">3141, 3143, 3110, 3121, 3142, </v>
          </cell>
          <cell r="H21" t="str">
            <v>PURE / MIXED</v>
          </cell>
          <cell r="I21" t="str">
            <v>Perry  Makins</v>
          </cell>
          <cell r="J21" t="str">
            <v>714-713-2372</v>
          </cell>
          <cell r="K21" t="str">
            <v>Makins Lumber Sources, INC.</v>
          </cell>
        </row>
        <row r="22">
          <cell r="A22" t="str">
            <v>MARLITE</v>
          </cell>
          <cell r="D22" t="str">
            <v>SGS-COC-000035</v>
          </cell>
          <cell r="F22" t="str">
            <v>Boards and Panels, MDF, PB</v>
          </cell>
          <cell r="G22">
            <v>314</v>
          </cell>
          <cell r="H22" t="str">
            <v>PURE / MIXED</v>
          </cell>
          <cell r="I22" t="str">
            <v>Marlite Inc.</v>
          </cell>
          <cell r="J22" t="str">
            <v>330-343-6621</v>
          </cell>
          <cell r="K22" t="str">
            <v>Marlite, Inc.</v>
          </cell>
        </row>
        <row r="23">
          <cell r="A23" t="str">
            <v>MCKILLICAN</v>
          </cell>
          <cell r="D23" t="str">
            <v>SCS-COC-001304</v>
          </cell>
          <cell r="F23" t="str">
            <v xml:space="preserve">Plywood, Veneer Sheets / Panels, MDF, PB,  Moldings, Dimensional Lumber, </v>
          </cell>
          <cell r="G23" t="str">
            <v xml:space="preserve">3141, 3142, 3143, 3144, 3151, </v>
          </cell>
          <cell r="H23" t="str">
            <v>PURE / MIXED</v>
          </cell>
          <cell r="I23" t="str">
            <v>Gary McKillican</v>
          </cell>
          <cell r="J23" t="str">
            <v>780-453-2840</v>
          </cell>
          <cell r="K23" t="str">
            <v>McKillican International DBA Certified Forest Products, LLC</v>
          </cell>
        </row>
        <row r="24">
          <cell r="A24" t="str">
            <v>MONTBLEAU</v>
          </cell>
          <cell r="D24" t="str">
            <v>SW-COC-000835</v>
          </cell>
          <cell r="F24" t="str">
            <v>Moldings, Veneer Panels, Office Furniture, Parts of Furniture.</v>
          </cell>
          <cell r="G24" t="str">
            <v>3121, 3142, 3812,3816</v>
          </cell>
          <cell r="H24" t="str">
            <v>PURE / MIXED</v>
          </cell>
          <cell r="I24" t="str">
            <v>Kevin Mortensen</v>
          </cell>
          <cell r="J24" t="str">
            <v>619-527-5805</v>
          </cell>
          <cell r="K24" t="str">
            <v>Montbleau and Associates</v>
          </cell>
        </row>
        <row r="25">
          <cell r="A25" t="str">
            <v>PETERMAN</v>
          </cell>
          <cell r="D25" t="str">
            <v>SW-COC-003270</v>
          </cell>
          <cell r="F25" t="str">
            <v>Plywood, MDF / PB, Dimensional Lumber</v>
          </cell>
          <cell r="G25" t="str">
            <v>3141, 3143, 3110</v>
          </cell>
          <cell r="H25" t="str">
            <v>PURE / MIXED</v>
          </cell>
          <cell r="I25" t="str">
            <v>Kelly Sanchez</v>
          </cell>
          <cell r="J25" t="str">
            <v>909-357-7730</v>
          </cell>
          <cell r="K25" t="str">
            <v>Peterman Lumber, Inc.</v>
          </cell>
        </row>
        <row r="26">
          <cell r="A26" t="str">
            <v>PREMIER</v>
          </cell>
          <cell r="D26" t="str">
            <v>CSC-COC-001681</v>
          </cell>
          <cell r="F26" t="str">
            <v>Boards and Panels, MDF, PB</v>
          </cell>
          <cell r="G26" t="str">
            <v>314, 3144</v>
          </cell>
          <cell r="H26" t="str">
            <v>PURE / MIXED</v>
          </cell>
          <cell r="I26" t="str">
            <v>Tony Monteleone</v>
          </cell>
          <cell r="J26" t="str">
            <v>800-240-0074</v>
          </cell>
          <cell r="K26" t="str">
            <v>Premier Laminating Services, Inc.</v>
          </cell>
        </row>
        <row r="27">
          <cell r="A27" t="str">
            <v>PTI</v>
          </cell>
          <cell r="D27" t="str">
            <v>SCS-COC-002564</v>
          </cell>
          <cell r="F27" t="str">
            <v>Plastic Laminate Counter Tops</v>
          </cell>
          <cell r="G27" t="str">
            <v>3144, 3141, 3142</v>
          </cell>
          <cell r="H27" t="str">
            <v>PURE / MIXED</v>
          </cell>
          <cell r="I27" t="str">
            <v>Ray Cerulli</v>
          </cell>
          <cell r="J27" t="str">
            <v>714-738-8128 x1207</v>
          </cell>
          <cell r="K27" t="str">
            <v>Plastic Tops, Inc.</v>
          </cell>
        </row>
        <row r="28">
          <cell r="A28" t="str">
            <v>ROYAL</v>
          </cell>
          <cell r="D28" t="str">
            <v>SCS-COC-002089</v>
          </cell>
          <cell r="F28" t="str">
            <v>Dimensional Lumber, Molding, Plywood, Veneered Panels, MDF, PB, Fiberboard</v>
          </cell>
          <cell r="G28" t="str">
            <v>3110, 3121, 3141, 3142, 3143, 3144</v>
          </cell>
          <cell r="H28" t="str">
            <v>PURE / MIXED</v>
          </cell>
          <cell r="I28" t="str">
            <v>Patty Wells</v>
          </cell>
          <cell r="J28" t="str">
            <v>714-521-5735</v>
          </cell>
          <cell r="K28" t="str">
            <v>Royal Plywood Company</v>
          </cell>
        </row>
        <row r="29">
          <cell r="A29" t="str">
            <v>RUGBY</v>
          </cell>
          <cell r="D29" t="str">
            <v>SCS-COC-001211</v>
          </cell>
          <cell r="F29" t="str">
            <v>Boards, Panels, Dimensional Lumber, Plywood, MDF / PB</v>
          </cell>
          <cell r="G29" t="str">
            <v xml:space="preserve">3110, 3121, 3141, 3142, 3134, </v>
          </cell>
          <cell r="H29" t="str">
            <v>PURE / MIXED</v>
          </cell>
          <cell r="I29" t="str">
            <v>Drew Dickinson</v>
          </cell>
          <cell r="J29" t="str">
            <v>210-657-5944</v>
          </cell>
          <cell r="K29" t="str">
            <v>Rugby Industrial Products Distribution</v>
          </cell>
        </row>
        <row r="30">
          <cell r="A30" t="str">
            <v>Saroyan</v>
          </cell>
          <cell r="D30" t="str">
            <v>SCS-COC-001867</v>
          </cell>
          <cell r="F30" t="str">
            <v>Dimensional Lumber, Moldings</v>
          </cell>
          <cell r="G30" t="str">
            <v>3110, 3121</v>
          </cell>
          <cell r="H30" t="str">
            <v>PURE / MIXED</v>
          </cell>
          <cell r="I30" t="str">
            <v>Alvaro A Campos</v>
          </cell>
          <cell r="J30" t="str">
            <v>323-589-5704</v>
          </cell>
          <cell r="K30" t="str">
            <v>Saroyan Lumber Company, Inc.</v>
          </cell>
        </row>
        <row r="31">
          <cell r="A31" t="str">
            <v>SIERRA PINE</v>
          </cell>
          <cell r="D31" t="str">
            <v>SW COC 001409</v>
          </cell>
          <cell r="F31" t="str">
            <v>MDF, PB, Fiberboard</v>
          </cell>
          <cell r="G31" t="str">
            <v>3143, 3144</v>
          </cell>
          <cell r="H31" t="str">
            <v>PURE / MIXED</v>
          </cell>
          <cell r="I31" t="str">
            <v>Chris Leffel</v>
          </cell>
          <cell r="J31" t="str">
            <v>916-772-3422</v>
          </cell>
          <cell r="K31" t="str">
            <v xml:space="preserve">Sierra Pine </v>
          </cell>
        </row>
        <row r="32">
          <cell r="A32" t="str">
            <v>TALBERT</v>
          </cell>
          <cell r="D32" t="str">
            <v>SW-COC-002356</v>
          </cell>
          <cell r="F32" t="str">
            <v xml:space="preserve">Doors, Veneered Sheets / Panels, </v>
          </cell>
          <cell r="G32" t="str">
            <v>2022, 3142, 3151</v>
          </cell>
          <cell r="H32" t="str">
            <v>PURE / MIXED</v>
          </cell>
          <cell r="I32" t="str">
            <v>Heidi Gordon</v>
          </cell>
          <cell r="J32" t="str">
            <v>714-526-8000</v>
          </cell>
          <cell r="K32" t="str">
            <v>Talbert Architectural Paneling and Door, Co.</v>
          </cell>
        </row>
        <row r="33">
          <cell r="A33" t="str">
            <v>WEBER</v>
          </cell>
          <cell r="D33" t="str">
            <v>SCS-COC-002358</v>
          </cell>
          <cell r="F33" t="str">
            <v>Dimensional Lumber, Veneered sheets / panels, Plywood, Fiberboard, Parts of plants</v>
          </cell>
          <cell r="G33" t="str">
            <v>3110, 3142, 3141, 3144, 0392</v>
          </cell>
          <cell r="H33" t="str">
            <v>PURE / MIXED</v>
          </cell>
          <cell r="I33" t="str">
            <v>Andrew Barker</v>
          </cell>
          <cell r="J33" t="str">
            <v>714-259-1100</v>
          </cell>
          <cell r="K33" t="str">
            <v>Weber Plywood and Lumber Co. INC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(2)"/>
      <sheetName val="Sheet1"/>
      <sheetName val="Vendor"/>
      <sheetName val="Sheet2"/>
      <sheetName val="Sheet3"/>
    </sheetNames>
    <sheetDataSet>
      <sheetData sheetId="0">
        <row r="3">
          <cell r="A3" t="str">
            <v xml:space="preserve">American Veneer </v>
          </cell>
        </row>
      </sheetData>
      <sheetData sheetId="1"/>
      <sheetData sheetId="2">
        <row r="3">
          <cell r="A3">
            <v>0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A4" t="str">
            <v xml:space="preserve">American Veneer </v>
          </cell>
          <cell r="D4" t="str">
            <v>GFA-COC-002093</v>
          </cell>
          <cell r="E4">
            <v>0</v>
          </cell>
          <cell r="F4" t="str">
            <v>Veneer Sheets / Panels</v>
          </cell>
          <cell r="G4">
            <v>3151</v>
          </cell>
          <cell r="H4" t="str">
            <v>PURE / MIXED</v>
          </cell>
        </row>
        <row r="5">
          <cell r="A5" t="str">
            <v>ATLAS</v>
          </cell>
          <cell r="D5" t="str">
            <v>SW-COC-002469</v>
          </cell>
          <cell r="E5">
            <v>3151</v>
          </cell>
          <cell r="F5" t="str">
            <v>Dimensional Lumber</v>
          </cell>
          <cell r="G5" t="str">
            <v>3141, 3110</v>
          </cell>
          <cell r="H5" t="str">
            <v>PURE / MIXED</v>
          </cell>
        </row>
        <row r="6">
          <cell r="A6" t="str">
            <v>AUSTIN</v>
          </cell>
          <cell r="D6" t="str">
            <v>SCS-COC-001546</v>
          </cell>
          <cell r="E6">
            <v>3151</v>
          </cell>
          <cell r="F6" t="str">
            <v>Plywood, Moldings, Dimensional Lumber</v>
          </cell>
          <cell r="G6" t="str">
            <v>3142, 3121, 3110</v>
          </cell>
          <cell r="H6" t="str">
            <v>PURE / MIXED</v>
          </cell>
        </row>
        <row r="7">
          <cell r="A7" t="str">
            <v>BARCAS</v>
          </cell>
          <cell r="D7" t="str">
            <v>SW-COC-000152</v>
          </cell>
          <cell r="E7">
            <v>3151</v>
          </cell>
          <cell r="F7" t="str">
            <v>Veneer Sheets, Solid Wood</v>
          </cell>
          <cell r="G7" t="str">
            <v>3142, 3110</v>
          </cell>
          <cell r="H7" t="str">
            <v>PURE / MIXED</v>
          </cell>
        </row>
        <row r="8">
          <cell r="A8" t="str">
            <v>Cal Timberline</v>
          </cell>
          <cell r="D8" t="str">
            <v>SCS-COC-001973</v>
          </cell>
          <cell r="E8">
            <v>3151</v>
          </cell>
          <cell r="F8" t="str">
            <v>MDF, PB, Plywood, Dimensional Lumber, Molding</v>
          </cell>
          <cell r="G8" t="str">
            <v>3144, 3143, 3141, 3110</v>
          </cell>
          <cell r="H8" t="str">
            <v>PURE / MIXED</v>
          </cell>
        </row>
        <row r="9">
          <cell r="A9" t="str">
            <v>Certified Forest</v>
          </cell>
          <cell r="D9" t="str">
            <v>SCS-COC-001034</v>
          </cell>
          <cell r="E9">
            <v>3151</v>
          </cell>
          <cell r="F9" t="str">
            <v>Other Office Furniture, Dimensional Lumber, Plywood</v>
          </cell>
          <cell r="G9" t="str">
            <v xml:space="preserve">3812, 3110, 3141, </v>
          </cell>
          <cell r="H9" t="str">
            <v>PURE / MIXED</v>
          </cell>
        </row>
        <row r="10">
          <cell r="A10" t="str">
            <v>CHEROKEE</v>
          </cell>
          <cell r="D10" t="str">
            <v>SCS-COC-002204</v>
          </cell>
          <cell r="E10">
            <v>3151</v>
          </cell>
          <cell r="F10" t="str">
            <v>Veneer Sheets / Panels, Moldings, Plywood, Dimensional Lumber, MDF/ PB</v>
          </cell>
          <cell r="G10" t="str">
            <v>3151, 3142, 3121, 3160a, 3141, 3110, 3144</v>
          </cell>
          <cell r="H10" t="str">
            <v>PURE / MIXED</v>
          </cell>
        </row>
        <row r="11">
          <cell r="A11" t="str">
            <v>CIMARRON</v>
          </cell>
          <cell r="D11" t="str">
            <v>SGS-COC-005463</v>
          </cell>
          <cell r="E11">
            <v>3151</v>
          </cell>
          <cell r="F11" t="str">
            <v>Drawer Box, Parts of Furniture</v>
          </cell>
          <cell r="G11" t="str">
            <v>3816, 3160b</v>
          </cell>
          <cell r="H11" t="str">
            <v>PURE</v>
          </cell>
        </row>
        <row r="12">
          <cell r="A12" t="str">
            <v>CONTACT</v>
          </cell>
          <cell r="D12" t="str">
            <v>SCS-COC-001260</v>
          </cell>
          <cell r="E12">
            <v>3151</v>
          </cell>
          <cell r="F12" t="str">
            <v>Dimensional Lumber</v>
          </cell>
          <cell r="G12">
            <v>3121</v>
          </cell>
          <cell r="H12" t="str">
            <v>PURE / MIXED</v>
          </cell>
        </row>
        <row r="13">
          <cell r="A13" t="str">
            <v>DBS</v>
          </cell>
          <cell r="D13" t="str">
            <v xml:space="preserve">SCS-COC-001691. </v>
          </cell>
          <cell r="E13">
            <v>3121</v>
          </cell>
          <cell r="F13" t="str">
            <v>Drawer Box, Parts of Furniture</v>
          </cell>
          <cell r="G13">
            <v>3816</v>
          </cell>
          <cell r="H13" t="str">
            <v>PURE / MIXED</v>
          </cell>
        </row>
        <row r="14">
          <cell r="A14" t="str">
            <v>Diamond Teak</v>
          </cell>
          <cell r="D14" t="str">
            <v>SW-COC-003200</v>
          </cell>
          <cell r="E14">
            <v>3816</v>
          </cell>
          <cell r="F14" t="str">
            <v>Furniture NEC, Moldings</v>
          </cell>
          <cell r="G14" t="str">
            <v>3814a, 3121</v>
          </cell>
          <cell r="H14" t="str">
            <v>PURE</v>
          </cell>
        </row>
        <row r="15">
          <cell r="A15" t="str">
            <v xml:space="preserve">FOREST </v>
          </cell>
          <cell r="D15" t="str">
            <v>SCS-COC 001124</v>
          </cell>
          <cell r="F15" t="str">
            <v>Plywood, Moldings, Dimensional Lumber</v>
          </cell>
          <cell r="G15" t="str">
            <v xml:space="preserve">3141, 3110, 3121, </v>
          </cell>
          <cell r="H15" t="str">
            <v>MIXED</v>
          </cell>
        </row>
        <row r="16">
          <cell r="A16" t="str">
            <v>FROST</v>
          </cell>
          <cell r="D16" t="str">
            <v>SCS-COC-002330</v>
          </cell>
          <cell r="F16" t="str">
            <v>Plywood, Veneer Sheets / Panels, MDF, PB,  Moldings, Dimensional Lumber, Densified Wood</v>
          </cell>
          <cell r="G16" t="str">
            <v>3141, 3142, 3143, 3144, 3151, 3152</v>
          </cell>
          <cell r="H16" t="str">
            <v>PURE / MIXED</v>
          </cell>
        </row>
        <row r="17">
          <cell r="A17" t="str">
            <v>GANAHL</v>
          </cell>
          <cell r="D17" t="str">
            <v>SCS-COC-001646</v>
          </cell>
          <cell r="F17" t="str">
            <v>Dimensional Lumber, Moldings, Plywood</v>
          </cell>
          <cell r="G17" t="str">
            <v xml:space="preserve">3110, 3121, 3141, </v>
          </cell>
          <cell r="H17" t="str">
            <v>PURE / MIXED</v>
          </cell>
        </row>
        <row r="18">
          <cell r="A18" t="str">
            <v>HEPPNER</v>
          </cell>
          <cell r="D18" t="str">
            <v>SW-COC-000301</v>
          </cell>
          <cell r="F18" t="str">
            <v>Dimensional Lumber, Moldings.</v>
          </cell>
          <cell r="G18" t="str">
            <v xml:space="preserve">3110, 3121, </v>
          </cell>
          <cell r="H18" t="str">
            <v>PURE / MIXED</v>
          </cell>
        </row>
        <row r="19">
          <cell r="A19" t="str">
            <v>HESSER</v>
          </cell>
          <cell r="D19" t="str">
            <v>SW-COC-004867</v>
          </cell>
          <cell r="F19" t="str">
            <v>Veneered Panels</v>
          </cell>
          <cell r="G19">
            <v>3142</v>
          </cell>
          <cell r="H19" t="str">
            <v>PURE / MIXED</v>
          </cell>
        </row>
        <row r="20">
          <cell r="A20" t="str">
            <v>KELLY WRIGHT</v>
          </cell>
          <cell r="D20" t="str">
            <v>SCS-COC-002068</v>
          </cell>
          <cell r="F20" t="str">
            <v>Plywood, Veneer Sheets / Panels, MDF, PB,  Moldings, Dimensional Lumber, Densified Wood</v>
          </cell>
          <cell r="G20" t="str">
            <v>3151, 3141, 3142, 3110, 3121</v>
          </cell>
          <cell r="H20" t="str">
            <v>PURE / MIXED</v>
          </cell>
        </row>
        <row r="21">
          <cell r="A21" t="str">
            <v>MAKINS</v>
          </cell>
          <cell r="D21" t="str">
            <v>SCS-COC-001911</v>
          </cell>
          <cell r="E21">
            <v>3142</v>
          </cell>
          <cell r="F21" t="str">
            <v>Plywood, MDF / PB, Dimensional Lumber</v>
          </cell>
          <cell r="G21" t="str">
            <v xml:space="preserve">3141, 3143, 3110, 3121, 3142, </v>
          </cell>
          <cell r="H21" t="str">
            <v>PURE / MIXED</v>
          </cell>
        </row>
        <row r="22">
          <cell r="A22" t="str">
            <v>MARLITE</v>
          </cell>
          <cell r="D22" t="str">
            <v>SGS-COC-000035</v>
          </cell>
          <cell r="F22" t="str">
            <v>Boards and Panels, MDF, PB</v>
          </cell>
          <cell r="G22">
            <v>314</v>
          </cell>
          <cell r="H22" t="str">
            <v>PURE / MIXED</v>
          </cell>
        </row>
        <row r="23">
          <cell r="A23" t="str">
            <v>MCKILLICAN</v>
          </cell>
          <cell r="D23" t="str">
            <v>SCS-COC-001304</v>
          </cell>
          <cell r="E23">
            <v>314</v>
          </cell>
          <cell r="F23" t="str">
            <v xml:space="preserve">Plywood, Veneer Sheets / Panels, MDF, PB,  Moldings, Dimensional Lumber, </v>
          </cell>
          <cell r="G23" t="str">
            <v xml:space="preserve">3141, 3142, 3143, 3144, 3151, </v>
          </cell>
          <cell r="H23" t="str">
            <v>PURE / MIXED</v>
          </cell>
        </row>
        <row r="24">
          <cell r="A24" t="str">
            <v>MONTBLEAU</v>
          </cell>
          <cell r="D24" t="str">
            <v>SW-COC-000835</v>
          </cell>
          <cell r="F24" t="str">
            <v>Moldings, Veneer Panels, Office Furniture, Parts of Furniture.</v>
          </cell>
          <cell r="G24" t="str">
            <v>3121, 3142, 3812,3816</v>
          </cell>
          <cell r="H24" t="str">
            <v>PURE / MIXED</v>
          </cell>
        </row>
        <row r="25">
          <cell r="A25" t="str">
            <v>PETERMAN</v>
          </cell>
          <cell r="D25" t="str">
            <v>SW-COC-003270</v>
          </cell>
          <cell r="E25">
            <v>314</v>
          </cell>
          <cell r="F25" t="str">
            <v>Plywood, MDF / PB, Dimensional Lumber</v>
          </cell>
          <cell r="G25" t="str">
            <v>3141, 3143, 3110</v>
          </cell>
          <cell r="H25" t="str">
            <v>PURE / MIXED</v>
          </cell>
        </row>
        <row r="26">
          <cell r="A26" t="str">
            <v>PREMIER</v>
          </cell>
          <cell r="D26" t="str">
            <v>CSC-COC-001681</v>
          </cell>
          <cell r="E26">
            <v>314</v>
          </cell>
          <cell r="F26" t="str">
            <v>Boards and Panels, MDF, PB</v>
          </cell>
          <cell r="G26" t="str">
            <v>314, 3144</v>
          </cell>
          <cell r="H26" t="str">
            <v>PURE / MIXED</v>
          </cell>
        </row>
        <row r="27">
          <cell r="A27" t="str">
            <v>PTI</v>
          </cell>
          <cell r="D27" t="str">
            <v>SCS-COC-002564</v>
          </cell>
          <cell r="E27">
            <v>314</v>
          </cell>
          <cell r="F27" t="str">
            <v>Plastic Laminate Counter Tops</v>
          </cell>
          <cell r="G27" t="str">
            <v>3144, 3141, 3142</v>
          </cell>
          <cell r="H27" t="str">
            <v>PURE / MIXED</v>
          </cell>
        </row>
        <row r="28">
          <cell r="A28" t="str">
            <v>ROYAL</v>
          </cell>
          <cell r="D28" t="str">
            <v>SCS-COC-002089</v>
          </cell>
          <cell r="F28" t="str">
            <v>Dimensional Lumber, Molding, Plywood, Veneered Panels, MDF, PB, Fiberboard</v>
          </cell>
          <cell r="G28" t="str">
            <v>3110, 3121, 3141, 3142, 3143, 3144</v>
          </cell>
          <cell r="H28" t="str">
            <v>PURE / MIXED</v>
          </cell>
        </row>
        <row r="29">
          <cell r="A29" t="str">
            <v>RUGBY</v>
          </cell>
          <cell r="D29" t="str">
            <v>SCS-COC-001211</v>
          </cell>
          <cell r="F29" t="str">
            <v>Boards, Panels, Dimensional Lumber, Plywood, MDF / PB</v>
          </cell>
          <cell r="G29" t="str">
            <v xml:space="preserve">3110, 3121, 3141, 3142, 3134, </v>
          </cell>
          <cell r="H29" t="str">
            <v>PURE / MIXED</v>
          </cell>
        </row>
        <row r="30">
          <cell r="A30" t="str">
            <v>Saroyan</v>
          </cell>
          <cell r="D30" t="str">
            <v>SCS-COC-001867</v>
          </cell>
          <cell r="F30" t="str">
            <v>Dimensional Lumber, Moldings</v>
          </cell>
          <cell r="G30" t="str">
            <v>3110, 3121</v>
          </cell>
          <cell r="H30" t="str">
            <v>PURE / MIXED</v>
          </cell>
        </row>
        <row r="31">
          <cell r="A31" t="str">
            <v>SIERRA PINE</v>
          </cell>
          <cell r="D31" t="str">
            <v>SW COC 001409</v>
          </cell>
          <cell r="E31">
            <v>314</v>
          </cell>
          <cell r="F31" t="str">
            <v>MDF, PB, Fiberboard</v>
          </cell>
          <cell r="G31" t="str">
            <v>3143, 3144</v>
          </cell>
          <cell r="H31" t="str">
            <v>PURE / MIXED</v>
          </cell>
        </row>
        <row r="32">
          <cell r="A32" t="str">
            <v>TALBERT</v>
          </cell>
          <cell r="D32" t="str">
            <v>SW-COC-002356</v>
          </cell>
          <cell r="E32">
            <v>314</v>
          </cell>
          <cell r="F32" t="str">
            <v xml:space="preserve">Doors, Veneered Sheets / Panels, </v>
          </cell>
          <cell r="G32" t="str">
            <v>2022, 3142, 3151</v>
          </cell>
          <cell r="H32" t="str">
            <v>PURE / MIXED</v>
          </cell>
        </row>
        <row r="33">
          <cell r="A33" t="str">
            <v>WEBER</v>
          </cell>
          <cell r="B33">
            <v>314</v>
          </cell>
          <cell r="C33">
            <v>314</v>
          </cell>
          <cell r="D33" t="str">
            <v>SCS-COC-002358</v>
          </cell>
          <cell r="E33">
            <v>314</v>
          </cell>
          <cell r="F33" t="str">
            <v>Dimensional Lumber, Veneered sheets / panels, Plywood, Fiberboard, Parts of plants</v>
          </cell>
          <cell r="G33" t="str">
            <v>3110, 3142, 3141, 3144, 0392</v>
          </cell>
          <cell r="H33" t="str">
            <v>PURE / MIXED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94DC67-4C6E-4379-89C7-8FB2E5FE4D2C}" name="Table5" displayName="Table5" ref="B13:V49" totalsRowShown="0" headerRowDxfId="44" dataDxfId="43" tableBorderDxfId="42">
  <autoFilter ref="B13:V49" xr:uid="{00000000-0009-0000-0100-000001000000}"/>
  <tableColumns count="21">
    <tableColumn id="1" xr3:uid="{C51F8418-6699-4D45-942F-670D14D62859}" name="PANEL # ON BOTTOM LEFT CORNER" dataDxfId="41" totalsRowDxfId="40"/>
    <tableColumn id="2" xr3:uid="{20417DFC-BC08-4670-A982-4FAC36FB67B3}" name="LOG #" dataDxfId="39" totalsRowDxfId="38"/>
    <tableColumn id="3" xr3:uid="{B4B4E1A7-3FC5-49CD-A46C-8D9077982F5D}" name="DESCRIPTION" dataDxfId="37" totalsRowDxfId="36"/>
    <tableColumn id="4" xr3:uid="{E5522386-BC27-4FCC-B132-2A292C1BD298}" name="QUANTITY" dataDxfId="35" totalsRowDxfId="34"/>
    <tableColumn id="5" xr3:uid="{5AD7326A-1467-4B89-9760-F568684A7DF0}" name="GRADE" dataDxfId="33" totalsRowDxfId="32"/>
    <tableColumn id="6" xr3:uid="{AA6A04B4-95DC-4941-A375-962EE2DDB1AF}" name="BALANCE OR CENTER MATCH" dataDxfId="31" totalsRowDxfId="30"/>
    <tableColumn id="7" xr3:uid="{9FC5C5F0-2F3F-4C5B-9C6C-A6A6B6C393BB}" name="FACE VENEER" dataDxfId="29" totalsRowDxfId="28"/>
    <tableColumn id="8" xr3:uid="{EE7ADBCB-7230-4C8D-8608-F7C453D7488F}" name="BACK VENEER" dataDxfId="27" totalsRowDxfId="26"/>
    <tableColumn id="9" xr3:uid="{AEF1693C-67E8-45A5-9CE2-E436105712B0}" name="CORE" dataDxfId="25" totalsRowDxfId="24"/>
    <tableColumn id="10" xr3:uid="{F71D47C8-15DA-49B5-A9C4-DFBB8A2CC2AE}" name="VENEER PANEL NET THICKNESS" dataDxfId="23" totalsRowDxfId="22"/>
    <tableColumn id="11" xr3:uid="{EBF5EA29-DE4E-4FCB-ABEB-7A3E8C6F96F7}" name="WIDTH" dataDxfId="21" totalsRowDxfId="20"/>
    <tableColumn id="12" xr3:uid="{76FBC3B2-5F0E-4998-A12E-3F24AFB53D74}" name="LENGTH" dataDxfId="19" totalsRowDxfId="18"/>
    <tableColumn id="13" xr3:uid="{2AFA5AF6-21F9-49F7-AF60-2A884155C81C}" name="MATCHING REQUIREMENTS" dataDxfId="17" totalsRowDxfId="16"/>
    <tableColumn id="14" xr3:uid="{1FDCA7F0-F264-4FD9-B93D-4CE9A54BAD22}" name="SANDING NEEDS: N=NONE C=CENTER F=FINISH READY" dataDxfId="15" totalsRowDxfId="14"/>
    <tableColumn id="15" xr3:uid="{CEF110C5-C416-4AA1-B826-0B12C555C588}" name="PRIORITY" dataDxfId="13" totalsRowDxfId="12"/>
    <tableColumn id="16" xr3:uid="{190E263D-0A77-4C46-AF74-4033D8C00415}" name="OFFLOAD TO:_x000a_ F=SD FIN. DEPT. M=SD MILL MX=BROKER" dataDxfId="11" totalsRowDxfId="10"/>
    <tableColumn id="17" xr3:uid="{323855FB-B7B5-432A-836C-EA97B1D829A6}" name="UNIT PRICE" dataDxfId="9" totalsRowDxfId="8"/>
    <tableColumn id="18" xr3:uid="{5BDBC17E-6776-43D4-A354-AC592F26F97B}" name="TOTAL" dataDxfId="0" totalsRowDxfId="7"/>
    <tableColumn id="19" xr3:uid="{51E9AADA-3EAB-4788-896C-9885AC47DBB7}" name="TAX" dataDxfId="6" totalsRowDxfId="5"/>
    <tableColumn id="21" xr3:uid="{9F5876B4-22C8-401D-9902-0F95488B985A}" name="Column1" dataDxfId="4" totalsRowDxfId="3"/>
    <tableColumn id="20" xr3:uid="{F07BEE63-B0A4-4803-A6AA-F732426A4C5A}" name="PANEL SQ. FT PER LINE" dataDxfId="2" totalsRowDxfId="1">
      <calculatedColumnFormula>Table5[[#This Row],[QUANTITY]]*((Table5[[#This Row],[WIDTH]]*Table5[[#This Row],[LENGTH]])/144)</calculatedColumnFormula>
    </tableColumn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619F8-D689-49F1-A83C-8E09FFC12EA5}">
  <sheetPr>
    <tabColor indexed="43"/>
    <pageSetUpPr fitToPage="1"/>
  </sheetPr>
  <dimension ref="A1:BU1532"/>
  <sheetViews>
    <sheetView showGridLines="0" tabSelected="1" zoomScale="60" zoomScaleNormal="60" zoomScaleSheetLayoutView="75" workbookViewId="0">
      <pane xSplit="1" ySplit="13" topLeftCell="B14" activePane="bottomRight" state="frozen"/>
      <selection activeCell="X22" sqref="X22:X23"/>
      <selection pane="topRight" activeCell="X22" sqref="X22:X23"/>
      <selection pane="bottomLeft" activeCell="X22" sqref="X22:X23"/>
      <selection pane="bottomRight" activeCell="G17" sqref="G17"/>
    </sheetView>
  </sheetViews>
  <sheetFormatPr defaultRowHeight="20.25" x14ac:dyDescent="0.3"/>
  <cols>
    <col min="1" max="1" width="6.42578125" style="1" bestFit="1" customWidth="1"/>
    <col min="2" max="2" width="17.5703125" style="2" customWidth="1"/>
    <col min="3" max="3" width="10.140625" style="2" customWidth="1"/>
    <col min="4" max="4" width="25.5703125" style="3" customWidth="1"/>
    <col min="5" max="5" width="7.7109375" style="2" customWidth="1"/>
    <col min="6" max="6" width="9.42578125" style="2" customWidth="1"/>
    <col min="7" max="7" width="16.85546875" style="2" customWidth="1"/>
    <col min="8" max="8" width="13.140625" style="2" customWidth="1"/>
    <col min="9" max="9" width="14.42578125" style="2" customWidth="1"/>
    <col min="10" max="10" width="10.42578125" style="3" customWidth="1"/>
    <col min="11" max="11" width="11.85546875" style="2" customWidth="1"/>
    <col min="12" max="13" width="9" style="2" customWidth="1"/>
    <col min="14" max="14" width="20.85546875" style="3" customWidth="1"/>
    <col min="15" max="15" width="11.85546875" style="2" customWidth="1"/>
    <col min="16" max="16" width="8.28515625" style="2" customWidth="1"/>
    <col min="17" max="17" width="11.85546875" style="2" customWidth="1"/>
    <col min="18" max="18" width="13.140625" style="4" customWidth="1"/>
    <col min="19" max="19" width="17.42578125" style="4" customWidth="1"/>
    <col min="20" max="20" width="11.5703125" style="4" customWidth="1"/>
    <col min="21" max="21" width="50" style="4" customWidth="1"/>
    <col min="22" max="22" width="23.85546875" style="5" customWidth="1"/>
    <col min="23" max="24" width="9.140625" style="6" hidden="1" customWidth="1"/>
    <col min="25" max="25" width="17.140625" style="6" hidden="1" customWidth="1"/>
    <col min="26" max="26" width="18.85546875" style="6" hidden="1" customWidth="1"/>
    <col min="27" max="27" width="24.5703125" style="6" hidden="1" customWidth="1"/>
    <col min="28" max="28" width="16.85546875" style="6" hidden="1" customWidth="1"/>
    <col min="29" max="29" width="21.28515625" style="6" hidden="1" customWidth="1"/>
    <col min="30" max="30" width="17.42578125" style="6" hidden="1" customWidth="1"/>
    <col min="31" max="31" width="19.7109375" style="6" hidden="1" customWidth="1"/>
    <col min="32" max="32" width="12.5703125" style="6" hidden="1" customWidth="1"/>
    <col min="33" max="33" width="14.85546875" style="6" hidden="1" customWidth="1"/>
    <col min="34" max="37" width="29.85546875" style="6" hidden="1" customWidth="1"/>
    <col min="38" max="38" width="16.28515625" style="6" hidden="1" customWidth="1"/>
    <col min="39" max="39" width="25.140625" style="6" hidden="1" customWidth="1"/>
    <col min="40" max="40" width="25.7109375" style="6" hidden="1" customWidth="1"/>
    <col min="41" max="41" width="14.7109375" style="6" hidden="1" customWidth="1"/>
    <col min="42" max="42" width="18.7109375" style="6" hidden="1" customWidth="1"/>
    <col min="43" max="43" width="14.7109375" style="6" hidden="1" customWidth="1"/>
    <col min="44" max="45" width="14.5703125" style="6" hidden="1" customWidth="1"/>
    <col min="46" max="50" width="14.7109375" style="6" hidden="1" customWidth="1"/>
    <col min="51" max="51" width="9.140625" style="6" hidden="1" customWidth="1"/>
    <col min="52" max="53" width="11.7109375" style="6" hidden="1" customWidth="1"/>
    <col min="54" max="54" width="9.140625" style="6" hidden="1" customWidth="1"/>
    <col min="55" max="55" width="74.5703125" style="6" hidden="1" customWidth="1"/>
    <col min="56" max="60" width="9.5703125" style="6" hidden="1" customWidth="1"/>
    <col min="61" max="62" width="9.140625" style="6" hidden="1" customWidth="1"/>
    <col min="63" max="63" width="74.7109375" style="6" hidden="1" customWidth="1"/>
    <col min="64" max="64" width="9.140625" style="6" hidden="1" customWidth="1"/>
    <col min="65" max="66" width="10.7109375" style="6" hidden="1" customWidth="1"/>
    <col min="67" max="73" width="9.140625" style="6" hidden="1" customWidth="1"/>
    <col min="74" max="85" width="0" style="6" hidden="1" customWidth="1"/>
    <col min="86" max="16384" width="9.140625" style="6"/>
  </cols>
  <sheetData>
    <row r="1" spans="1:70" ht="21" thickBot="1" x14ac:dyDescent="0.35">
      <c r="Y1" s="7"/>
      <c r="Z1" s="8"/>
      <c r="AA1" s="9"/>
      <c r="AB1" s="9"/>
      <c r="AC1" s="10"/>
      <c r="AD1" s="8"/>
      <c r="AE1" s="9"/>
      <c r="AF1" s="11"/>
      <c r="AG1" s="10"/>
      <c r="AH1" s="8"/>
      <c r="AI1" s="11"/>
      <c r="AJ1" s="9"/>
      <c r="AK1" s="12"/>
      <c r="AL1" s="12"/>
      <c r="AM1" s="12"/>
      <c r="AN1" s="12"/>
      <c r="AO1" s="12"/>
    </row>
    <row r="2" spans="1:70" ht="32.25" customHeight="1" x14ac:dyDescent="0.3">
      <c r="B2" s="13" t="s">
        <v>0</v>
      </c>
      <c r="C2" s="194"/>
      <c r="D2" s="194"/>
      <c r="F2" s="14" t="s">
        <v>129</v>
      </c>
      <c r="G2" s="198"/>
      <c r="H2" s="198"/>
      <c r="I2" s="16"/>
      <c r="J2" s="14" t="s">
        <v>1</v>
      </c>
      <c r="K2" s="198"/>
      <c r="L2" s="198"/>
      <c r="M2" s="198"/>
      <c r="N2" s="198"/>
      <c r="V2" s="187" t="s">
        <v>2</v>
      </c>
      <c r="Y2" s="17" t="s">
        <v>3</v>
      </c>
      <c r="AA2" s="15"/>
      <c r="AB2" s="12"/>
      <c r="AC2" s="17" t="s">
        <v>4</v>
      </c>
      <c r="AE2" s="12"/>
      <c r="AF2" s="18"/>
      <c r="AG2" s="17" t="s">
        <v>5</v>
      </c>
      <c r="AH2" s="19"/>
      <c r="AI2" s="18"/>
      <c r="AJ2" s="12"/>
      <c r="AK2" s="20"/>
      <c r="AL2" s="20">
        <v>2</v>
      </c>
      <c r="AM2" s="20">
        <v>3</v>
      </c>
      <c r="AN2" s="20">
        <v>4</v>
      </c>
      <c r="AO2" s="20">
        <v>5</v>
      </c>
    </row>
    <row r="3" spans="1:70" ht="21" customHeight="1" thickBot="1" x14ac:dyDescent="0.35">
      <c r="B3" s="21" t="s">
        <v>6</v>
      </c>
      <c r="C3" s="195"/>
      <c r="D3" s="195"/>
      <c r="E3" s="1"/>
      <c r="F3" s="22" t="s">
        <v>7</v>
      </c>
      <c r="G3" s="199"/>
      <c r="H3" s="199"/>
      <c r="I3" s="16"/>
      <c r="J3" s="14" t="s">
        <v>7</v>
      </c>
      <c r="K3" s="199"/>
      <c r="L3" s="199"/>
      <c r="M3" s="199"/>
      <c r="N3" s="199"/>
      <c r="O3" s="16"/>
      <c r="V3" s="189"/>
      <c r="Y3" s="24"/>
      <c r="Z3" s="25"/>
      <c r="AA3" s="15"/>
      <c r="AB3" s="18"/>
      <c r="AC3" s="17"/>
      <c r="AD3" s="26"/>
      <c r="AE3" s="12"/>
      <c r="AF3" s="18"/>
      <c r="AG3" s="27"/>
      <c r="AH3" s="28"/>
      <c r="AI3" s="18"/>
      <c r="AJ3" s="174" t="s">
        <v>8</v>
      </c>
      <c r="AK3" s="29">
        <f>Z2</f>
        <v>0</v>
      </c>
      <c r="AL3" s="30">
        <f>Z3</f>
        <v>0</v>
      </c>
      <c r="AM3" s="30">
        <f>Z4</f>
        <v>0</v>
      </c>
      <c r="AN3" s="30">
        <f>Z5</f>
        <v>0</v>
      </c>
      <c r="AO3" s="31">
        <f>Z6</f>
        <v>0</v>
      </c>
    </row>
    <row r="4" spans="1:70" ht="21" customHeight="1" thickBot="1" x14ac:dyDescent="0.35">
      <c r="B4" s="32" t="s">
        <v>130</v>
      </c>
      <c r="C4" s="195"/>
      <c r="D4" s="195"/>
      <c r="E4" s="1"/>
      <c r="F4" s="22" t="s">
        <v>9</v>
      </c>
      <c r="G4" s="23"/>
      <c r="H4" s="170"/>
      <c r="I4" s="16"/>
      <c r="J4" s="14" t="s">
        <v>10</v>
      </c>
      <c r="K4" s="200"/>
      <c r="L4" s="200"/>
      <c r="M4" s="200"/>
      <c r="N4" s="200"/>
      <c r="O4" s="16"/>
      <c r="V4" s="34">
        <f>SUM(V14:V308)</f>
        <v>0</v>
      </c>
      <c r="Y4" s="24"/>
      <c r="Z4" s="25"/>
      <c r="AA4" s="15"/>
      <c r="AB4" s="18"/>
      <c r="AC4" s="17"/>
      <c r="AD4" s="35"/>
      <c r="AE4" s="36"/>
      <c r="AF4" s="18"/>
      <c r="AG4" s="27"/>
      <c r="AH4" s="28"/>
      <c r="AI4" s="37"/>
      <c r="AJ4" s="196"/>
      <c r="AK4" s="38">
        <f>Z7</f>
        <v>0</v>
      </c>
      <c r="AL4" s="12">
        <f>Z8</f>
        <v>0</v>
      </c>
      <c r="AM4" s="12">
        <f>Z9</f>
        <v>0</v>
      </c>
      <c r="AN4" s="12">
        <f>Z10</f>
        <v>0</v>
      </c>
      <c r="AO4" s="39">
        <f>Z11</f>
        <v>0</v>
      </c>
    </row>
    <row r="5" spans="1:70" ht="41.25" customHeight="1" x14ac:dyDescent="0.3">
      <c r="B5" s="169" t="s">
        <v>131</v>
      </c>
      <c r="C5" s="197"/>
      <c r="D5" s="197"/>
      <c r="E5" s="1"/>
      <c r="F5" s="22" t="str">
        <f>IF(G2=AK8,"EMAIL:","CELL:")</f>
        <v>EMAIL:</v>
      </c>
      <c r="G5" s="201"/>
      <c r="H5" s="201"/>
      <c r="I5" s="16"/>
      <c r="J5" s="14"/>
      <c r="K5" s="199"/>
      <c r="L5" s="199"/>
      <c r="M5" s="199"/>
      <c r="N5" s="199"/>
      <c r="O5" s="16"/>
      <c r="V5" s="187" t="s">
        <v>11</v>
      </c>
      <c r="Y5" s="24"/>
      <c r="Z5" s="25"/>
      <c r="AA5" s="15"/>
      <c r="AB5" s="18"/>
      <c r="AC5" s="17"/>
      <c r="AD5" s="40"/>
      <c r="AE5" s="41"/>
      <c r="AF5" s="18"/>
      <c r="AG5" s="27"/>
      <c r="AH5" s="28"/>
      <c r="AI5" s="37"/>
      <c r="AJ5" s="196"/>
      <c r="AK5" s="42"/>
      <c r="AL5" s="43"/>
      <c r="AM5" s="44"/>
      <c r="AN5" s="43"/>
      <c r="AO5" s="45"/>
    </row>
    <row r="6" spans="1:70" ht="21" customHeight="1" thickBot="1" x14ac:dyDescent="0.35">
      <c r="B6" s="21" t="s">
        <v>12</v>
      </c>
      <c r="C6" s="195"/>
      <c r="D6" s="195"/>
      <c r="E6" s="1"/>
      <c r="F6" s="22" t="s">
        <v>13</v>
      </c>
      <c r="G6" s="202"/>
      <c r="H6" s="202"/>
      <c r="I6" s="16"/>
      <c r="J6" s="14" t="s">
        <v>14</v>
      </c>
      <c r="K6" s="46">
        <f>VLOOKUP(K2,LookUpTable_ShipTo_VnrPlam,5,FALSE)</f>
        <v>0</v>
      </c>
      <c r="L6" s="33"/>
      <c r="M6" s="33"/>
      <c r="N6" s="33"/>
      <c r="O6" s="16"/>
      <c r="V6" s="189"/>
      <c r="Y6" s="47"/>
      <c r="Z6" s="48"/>
      <c r="AA6" s="44"/>
      <c r="AB6" s="43"/>
      <c r="AC6" s="49"/>
      <c r="AD6" s="50"/>
      <c r="AE6" s="43"/>
      <c r="AF6" s="51"/>
      <c r="AG6" s="52"/>
      <c r="AH6" s="53"/>
      <c r="AI6" s="54"/>
      <c r="AJ6" s="12"/>
      <c r="AK6" s="12"/>
      <c r="AL6" s="12"/>
      <c r="AM6" s="12"/>
      <c r="AN6" s="12"/>
      <c r="AO6" s="12"/>
    </row>
    <row r="7" spans="1:70" ht="27" customHeight="1" thickBot="1" x14ac:dyDescent="0.35">
      <c r="B7" s="55"/>
      <c r="C7" s="56"/>
      <c r="D7" s="56"/>
      <c r="E7" s="1"/>
      <c r="G7" s="57"/>
      <c r="H7" s="193"/>
      <c r="I7" s="193"/>
      <c r="J7" s="193"/>
      <c r="K7" s="1"/>
      <c r="L7" s="55"/>
      <c r="M7" s="19"/>
      <c r="N7" s="1"/>
      <c r="R7" s="58" t="s">
        <v>15</v>
      </c>
      <c r="S7" s="59" t="s">
        <v>16</v>
      </c>
      <c r="T7" s="60" t="s">
        <v>17</v>
      </c>
      <c r="U7" s="61" t="s">
        <v>18</v>
      </c>
      <c r="V7" s="62" t="str">
        <f>IF(SUM(E8:E1244)=0,"",SUM(X14:X1246))</f>
        <v/>
      </c>
      <c r="Y7" s="27" t="s">
        <v>19</v>
      </c>
      <c r="AA7" s="12"/>
      <c r="AB7" s="12"/>
      <c r="AC7" s="17" t="s">
        <v>20</v>
      </c>
      <c r="AE7" s="12"/>
      <c r="AF7" s="18"/>
      <c r="AG7" s="17" t="s">
        <v>21</v>
      </c>
      <c r="AI7" s="63"/>
      <c r="AJ7" s="12"/>
      <c r="AK7" s="20"/>
      <c r="AL7" s="20">
        <v>2</v>
      </c>
      <c r="AM7" s="20">
        <v>3</v>
      </c>
      <c r="AN7" s="20">
        <v>4</v>
      </c>
      <c r="AO7" s="20">
        <v>5</v>
      </c>
    </row>
    <row r="8" spans="1:70" ht="28.5" customHeight="1" x14ac:dyDescent="0.3">
      <c r="B8" s="178" t="s">
        <v>22</v>
      </c>
      <c r="C8" s="178" t="s">
        <v>23</v>
      </c>
      <c r="D8" s="178" t="s">
        <v>105</v>
      </c>
      <c r="E8" s="178" t="s">
        <v>25</v>
      </c>
      <c r="F8" s="178" t="s">
        <v>119</v>
      </c>
      <c r="G8" s="178" t="s">
        <v>106</v>
      </c>
      <c r="H8" s="178" t="s">
        <v>28</v>
      </c>
      <c r="I8" s="178" t="s">
        <v>29</v>
      </c>
      <c r="J8" s="178" t="s">
        <v>30</v>
      </c>
      <c r="K8" s="178" t="s">
        <v>31</v>
      </c>
      <c r="L8" s="178" t="s">
        <v>32</v>
      </c>
      <c r="M8" s="178" t="s">
        <v>33</v>
      </c>
      <c r="N8" s="178" t="s">
        <v>34</v>
      </c>
      <c r="O8" s="178" t="s">
        <v>101</v>
      </c>
      <c r="P8" s="190" t="s">
        <v>111</v>
      </c>
      <c r="Q8" s="178" t="s">
        <v>112</v>
      </c>
      <c r="R8" s="181" t="s">
        <v>37</v>
      </c>
      <c r="S8" s="181" t="s">
        <v>38</v>
      </c>
      <c r="T8" s="181" t="s">
        <v>39</v>
      </c>
      <c r="U8" s="184" t="s">
        <v>40</v>
      </c>
      <c r="V8" s="187" t="s">
        <v>41</v>
      </c>
      <c r="W8" s="171" t="s">
        <v>42</v>
      </c>
      <c r="Y8" s="27"/>
      <c r="Z8" s="26"/>
      <c r="AA8" s="12"/>
      <c r="AB8" s="18"/>
      <c r="AC8" s="27"/>
      <c r="AD8" s="26"/>
      <c r="AE8" s="12"/>
      <c r="AF8" s="18"/>
      <c r="AG8" s="27"/>
      <c r="AH8" s="26"/>
      <c r="AI8" s="18"/>
      <c r="AJ8" s="174" t="s">
        <v>43</v>
      </c>
      <c r="AK8" s="29">
        <f>AD2</f>
        <v>0</v>
      </c>
      <c r="AL8" s="30">
        <f>AD3</f>
        <v>0</v>
      </c>
      <c r="AM8" s="30">
        <f>AD4</f>
        <v>0</v>
      </c>
      <c r="AN8" s="64">
        <f>AD5</f>
        <v>0</v>
      </c>
      <c r="AO8" s="65">
        <f>AD6</f>
        <v>0</v>
      </c>
    </row>
    <row r="9" spans="1:70" ht="28.5" customHeight="1" x14ac:dyDescent="0.3"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91"/>
      <c r="Q9" s="179"/>
      <c r="R9" s="182"/>
      <c r="S9" s="182"/>
      <c r="T9" s="182"/>
      <c r="U9" s="185"/>
      <c r="V9" s="188"/>
      <c r="W9" s="172"/>
      <c r="Y9" s="27"/>
      <c r="Z9" s="26"/>
      <c r="AA9" s="12"/>
      <c r="AB9" s="18"/>
      <c r="AC9" s="27"/>
      <c r="AD9" s="35"/>
      <c r="AE9" s="36"/>
      <c r="AF9" s="18"/>
      <c r="AG9" s="27"/>
      <c r="AH9" s="35"/>
      <c r="AI9" s="37"/>
      <c r="AJ9" s="174"/>
      <c r="AK9" s="38">
        <f>AH2</f>
        <v>0</v>
      </c>
      <c r="AL9" s="12">
        <f>AH3</f>
        <v>0</v>
      </c>
      <c r="AM9" s="12">
        <f>AH4</f>
        <v>0</v>
      </c>
      <c r="AN9" s="36">
        <f>AH5</f>
        <v>0</v>
      </c>
      <c r="AO9" s="66">
        <f>AH6</f>
        <v>0</v>
      </c>
    </row>
    <row r="10" spans="1:70" ht="28.5" customHeight="1" x14ac:dyDescent="0.3"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91"/>
      <c r="Q10" s="179"/>
      <c r="R10" s="182"/>
      <c r="S10" s="182"/>
      <c r="T10" s="182"/>
      <c r="U10" s="185"/>
      <c r="V10" s="188"/>
      <c r="W10" s="172"/>
      <c r="Y10" s="27"/>
      <c r="Z10" s="26"/>
      <c r="AA10" s="12"/>
      <c r="AB10" s="18"/>
      <c r="AC10" s="27"/>
      <c r="AD10" s="35"/>
      <c r="AE10" s="36"/>
      <c r="AF10" s="18"/>
      <c r="AG10" s="27"/>
      <c r="AH10" s="35"/>
      <c r="AI10" s="37"/>
      <c r="AJ10" s="174"/>
      <c r="AK10" s="38">
        <f>AD7</f>
        <v>0</v>
      </c>
      <c r="AL10" s="12">
        <f>AD8</f>
        <v>0</v>
      </c>
      <c r="AM10" s="12">
        <f>AD9</f>
        <v>0</v>
      </c>
      <c r="AN10" s="12">
        <f>AD10</f>
        <v>0</v>
      </c>
      <c r="AO10" s="66">
        <f>AD11</f>
        <v>0</v>
      </c>
    </row>
    <row r="11" spans="1:70" ht="28.5" customHeight="1" thickBot="1" x14ac:dyDescent="0.35"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91"/>
      <c r="Q11" s="179"/>
      <c r="R11" s="182"/>
      <c r="S11" s="182"/>
      <c r="T11" s="182"/>
      <c r="U11" s="185"/>
      <c r="V11" s="188"/>
      <c r="W11" s="172"/>
      <c r="Y11" s="67"/>
      <c r="Z11" s="68"/>
      <c r="AA11" s="69"/>
      <c r="AB11" s="70"/>
      <c r="AC11" s="67"/>
      <c r="AD11" s="71"/>
      <c r="AE11" s="72"/>
      <c r="AF11" s="73"/>
      <c r="AG11" s="67"/>
      <c r="AH11" s="74"/>
      <c r="AI11" s="75"/>
      <c r="AJ11" s="174"/>
      <c r="AK11" s="38" t="str">
        <f>IF(AH7=0,"",AH7)</f>
        <v/>
      </c>
      <c r="AL11" s="12">
        <f>AH8</f>
        <v>0</v>
      </c>
      <c r="AM11" s="12">
        <f>AH9</f>
        <v>0</v>
      </c>
      <c r="AN11" s="12">
        <f>AH10</f>
        <v>0</v>
      </c>
      <c r="AO11" s="66">
        <f>AH11</f>
        <v>0</v>
      </c>
      <c r="AZ11" s="76" t="s">
        <v>44</v>
      </c>
      <c r="BA11" s="76"/>
      <c r="BB11" s="76"/>
      <c r="BC11" s="76" t="s">
        <v>45</v>
      </c>
      <c r="BD11" s="76" t="s">
        <v>46</v>
      </c>
      <c r="BE11" s="76" t="s">
        <v>47</v>
      </c>
      <c r="BF11" s="76" t="s">
        <v>48</v>
      </c>
      <c r="BG11" s="76" t="s">
        <v>49</v>
      </c>
      <c r="BH11" s="76" t="s">
        <v>50</v>
      </c>
      <c r="BI11" s="76"/>
      <c r="BJ11" s="76"/>
      <c r="BK11" s="76" t="s">
        <v>51</v>
      </c>
      <c r="BL11" s="76" t="s">
        <v>52</v>
      </c>
      <c r="BM11" s="76" t="s">
        <v>53</v>
      </c>
      <c r="BN11" s="76" t="s">
        <v>54</v>
      </c>
      <c r="BO11" s="76" t="s">
        <v>55</v>
      </c>
      <c r="BP11" s="76" t="s">
        <v>56</v>
      </c>
      <c r="BQ11" s="76" t="s">
        <v>57</v>
      </c>
      <c r="BR11" s="76" t="s">
        <v>58</v>
      </c>
    </row>
    <row r="12" spans="1:70" s="1" customFormat="1" ht="28.5" customHeight="1" thickBot="1" x14ac:dyDescent="0.45"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92"/>
      <c r="Q12" s="180"/>
      <c r="R12" s="183"/>
      <c r="S12" s="183"/>
      <c r="T12" s="183"/>
      <c r="U12" s="186"/>
      <c r="V12" s="189"/>
      <c r="W12" s="173"/>
      <c r="X12" s="19" t="s">
        <v>59</v>
      </c>
      <c r="AJ12" s="77"/>
      <c r="AK12" s="78"/>
      <c r="AL12" s="78"/>
      <c r="AM12" s="78"/>
      <c r="AN12" s="78"/>
      <c r="AO12" s="79"/>
      <c r="AP12" s="80"/>
      <c r="AQ12" s="80"/>
      <c r="AR12" s="80"/>
      <c r="AS12" s="80"/>
      <c r="AT12" s="80"/>
      <c r="AU12" s="80"/>
      <c r="AV12" s="81"/>
      <c r="AW12" s="81"/>
      <c r="AX12" s="81"/>
      <c r="AY12" s="81"/>
      <c r="AZ12" s="82" t="s">
        <v>60</v>
      </c>
      <c r="BA12" s="82" t="s">
        <v>61</v>
      </c>
      <c r="BB12" s="82"/>
      <c r="BC12" s="82" t="s">
        <v>62</v>
      </c>
      <c r="BD12" s="76" t="s">
        <v>63</v>
      </c>
      <c r="BE12" s="76"/>
      <c r="BF12" s="76"/>
      <c r="BG12" s="76"/>
      <c r="BH12" s="76" t="s">
        <v>64</v>
      </c>
      <c r="BI12" s="76"/>
      <c r="BJ12" s="76"/>
      <c r="BK12" s="82" t="s">
        <v>62</v>
      </c>
      <c r="BL12" s="76" t="s">
        <v>65</v>
      </c>
      <c r="BM12" s="76" t="s">
        <v>60</v>
      </c>
      <c r="BN12" s="76" t="s">
        <v>61</v>
      </c>
      <c r="BO12" s="76"/>
      <c r="BP12" s="76"/>
      <c r="BQ12" s="76"/>
      <c r="BR12" s="76"/>
    </row>
    <row r="13" spans="1:70" ht="12.75" hidden="1" customHeight="1" thickBot="1" x14ac:dyDescent="0.45">
      <c r="B13" s="83" t="s">
        <v>22</v>
      </c>
      <c r="C13" s="84" t="s">
        <v>23</v>
      </c>
      <c r="D13" s="85" t="s">
        <v>24</v>
      </c>
      <c r="E13" s="84" t="s">
        <v>25</v>
      </c>
      <c r="F13" s="84" t="s">
        <v>26</v>
      </c>
      <c r="G13" s="84" t="s">
        <v>27</v>
      </c>
      <c r="H13" s="84" t="s">
        <v>28</v>
      </c>
      <c r="I13" s="84" t="s">
        <v>29</v>
      </c>
      <c r="J13" s="85" t="s">
        <v>30</v>
      </c>
      <c r="K13" s="84" t="s">
        <v>31</v>
      </c>
      <c r="L13" s="84" t="s">
        <v>66</v>
      </c>
      <c r="M13" s="84" t="s">
        <v>67</v>
      </c>
      <c r="N13" s="85" t="s">
        <v>34</v>
      </c>
      <c r="O13" s="84" t="s">
        <v>68</v>
      </c>
      <c r="P13" s="84" t="s">
        <v>36</v>
      </c>
      <c r="Q13" s="84" t="s">
        <v>69</v>
      </c>
      <c r="R13" s="86" t="s">
        <v>37</v>
      </c>
      <c r="S13" s="86" t="s">
        <v>38</v>
      </c>
      <c r="T13" s="86" t="s">
        <v>39</v>
      </c>
      <c r="U13" s="86" t="s">
        <v>70</v>
      </c>
      <c r="V13" s="87" t="s">
        <v>41</v>
      </c>
      <c r="AO13" s="88"/>
      <c r="AP13" s="88"/>
      <c r="AQ13" s="88"/>
      <c r="AR13" s="88"/>
      <c r="AS13" s="88"/>
      <c r="AT13" s="88"/>
      <c r="AU13" s="88"/>
      <c r="AV13" s="81"/>
      <c r="AW13" s="81"/>
      <c r="AX13" s="81"/>
      <c r="AY13" s="81"/>
      <c r="AZ13" s="82"/>
      <c r="BA13" s="82"/>
      <c r="BB13" s="82"/>
      <c r="BC13" s="82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</row>
    <row r="14" spans="1:70" ht="57.75" customHeight="1" thickBot="1" x14ac:dyDescent="0.4">
      <c r="A14" s="89">
        <v>1</v>
      </c>
      <c r="B14" s="90"/>
      <c r="C14" s="91"/>
      <c r="D14" s="91"/>
      <c r="E14" s="92"/>
      <c r="F14" s="203"/>
      <c r="G14" s="91"/>
      <c r="H14" s="91"/>
      <c r="I14" s="91"/>
      <c r="K14" s="93"/>
      <c r="L14" s="3"/>
      <c r="M14" s="3"/>
      <c r="N14" s="91"/>
      <c r="O14" s="91"/>
      <c r="P14" s="203"/>
      <c r="Q14" s="207"/>
      <c r="R14" s="94"/>
      <c r="S14" s="205">
        <f>Table5[[#This Row],[UNIT PRICE]]*Table5[[#This Row],[PANEL SQ. FT PER LINE]]</f>
        <v>0</v>
      </c>
      <c r="T14" s="95"/>
      <c r="U14" s="96"/>
      <c r="V14" s="97">
        <f>Table5[[#This Row],[QUANTITY]]*((Table5[[#This Row],[WIDTH]]*Table5[[#This Row],[LENGTH]])/144)</f>
        <v>0</v>
      </c>
      <c r="W14" s="98"/>
      <c r="X14" s="99" t="str">
        <f>IF(F14="","",IF(OR(F14="A1",F14="AA"),(2*E14*L14*M14)/144,(E14*L14*M14)/144))</f>
        <v/>
      </c>
      <c r="Y14" s="175" t="s">
        <v>71</v>
      </c>
      <c r="Z14" s="176"/>
      <c r="AA14" s="176"/>
      <c r="AB14" s="176"/>
      <c r="AC14" s="176"/>
      <c r="AD14" s="176"/>
      <c r="AE14" s="176"/>
      <c r="AF14" s="177"/>
      <c r="AG14" s="19"/>
      <c r="AH14" s="19"/>
      <c r="AI14" s="19"/>
      <c r="AJ14" s="19"/>
      <c r="AK14" s="19"/>
      <c r="AO14" s="100"/>
      <c r="AP14" s="101"/>
      <c r="AQ14" s="101"/>
      <c r="AR14" s="101"/>
      <c r="AS14" s="102"/>
      <c r="AT14" s="101"/>
      <c r="AU14" s="101"/>
      <c r="AV14" s="103"/>
      <c r="AW14" s="103"/>
      <c r="AX14" s="103"/>
      <c r="AY14" s="103"/>
      <c r="AZ14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14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14" s="104"/>
      <c r="BC14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"&amp;AZ14&amp;"X"&amp;BA14&amp;" "&amp;Table5[[#This Row],[PANEL '# ON BOTTOM LEFT CORNER]]</f>
        <v>#N/A</v>
      </c>
      <c r="BD14" s="106">
        <f>VLOOKUP(Table5[[#This Row],[VENEER PANEL NET THICKNESS]],LookUpTable_PnlThicknessFormat,3,FALSE)</f>
        <v>0</v>
      </c>
      <c r="BE14" s="106"/>
      <c r="BF14" s="106"/>
      <c r="BG14" s="106"/>
      <c r="BH14" s="107">
        <f>IF(Table5[[#This Row],[WIDTH]]&gt;Table5[[#This Row],[LENGTH]],2,1)</f>
        <v>1</v>
      </c>
      <c r="BI14" s="108"/>
      <c r="BJ14" s="109"/>
      <c r="BK14" s="108" t="e">
        <f>BC14</f>
        <v>#N/A</v>
      </c>
      <c r="BL14" s="110">
        <f>Table5[[#This Row],[QUANTITY]]</f>
        <v>0</v>
      </c>
      <c r="BM14" s="106">
        <f>ROUND(IF(Table5[[#This Row],[WIDTH]]&gt;Table5[[#This Row],[LENGTH]],Table5[[#This Row],[LENGTH]],Table5[[#This Row],[WIDTH]])*25.4,0)</f>
        <v>0</v>
      </c>
      <c r="BN14" s="106">
        <f>ROUND(IF(Table5[[#This Row],[WIDTH]]&lt;Table5[[#This Row],[LENGTH]],Table5[[#This Row],[LENGTH]],Table5[[#This Row],[WIDTH]])*25.4,0)</f>
        <v>0</v>
      </c>
      <c r="BO14" s="106">
        <v>12</v>
      </c>
      <c r="BP14" s="106">
        <v>12</v>
      </c>
      <c r="BQ14" s="106">
        <v>12</v>
      </c>
      <c r="BR14" s="107">
        <v>12</v>
      </c>
    </row>
    <row r="15" spans="1:70" ht="69" customHeight="1" x14ac:dyDescent="0.35">
      <c r="A15" s="89">
        <v>2</v>
      </c>
      <c r="B15" s="90"/>
      <c r="C15" s="91"/>
      <c r="D15" s="91"/>
      <c r="E15" s="92"/>
      <c r="F15" s="204"/>
      <c r="G15" s="91"/>
      <c r="H15" s="91"/>
      <c r="I15" s="91"/>
      <c r="K15" s="93"/>
      <c r="L15" s="3"/>
      <c r="M15" s="3"/>
      <c r="N15" s="91"/>
      <c r="O15" s="91"/>
      <c r="P15" s="208"/>
      <c r="Q15" s="209"/>
      <c r="R15" s="94"/>
      <c r="S15" s="205">
        <f>Table5[[#This Row],[UNIT PRICE]]*Table5[[#This Row],[PANEL SQ. FT PER LINE]]</f>
        <v>0</v>
      </c>
      <c r="U15" s="111"/>
      <c r="V15" s="97">
        <f>Table5[[#This Row],[QUANTITY]]*((Table5[[#This Row],[WIDTH]]*Table5[[#This Row],[LENGTH]])/144)</f>
        <v>0</v>
      </c>
      <c r="W15" s="98"/>
      <c r="X15" s="99" t="str">
        <f t="shared" ref="X15:X31" si="0">IF(F15="","",IF(OR(F15="A1",F15="AA"),(2*E15*L15*M15)/144,(E15*L15*M15)/144))</f>
        <v/>
      </c>
      <c r="Y15" s="112" t="s">
        <v>22</v>
      </c>
      <c r="Z15" s="113" t="s">
        <v>108</v>
      </c>
      <c r="AA15" s="113" t="s">
        <v>27</v>
      </c>
      <c r="AB15" s="113" t="s">
        <v>28</v>
      </c>
      <c r="AC15" s="113" t="s">
        <v>29</v>
      </c>
      <c r="AD15" s="113" t="s">
        <v>30</v>
      </c>
      <c r="AE15" s="113" t="s">
        <v>31</v>
      </c>
      <c r="AF15" s="113" t="s">
        <v>66</v>
      </c>
      <c r="AG15" s="113" t="s">
        <v>67</v>
      </c>
      <c r="AH15" s="113" t="s">
        <v>34</v>
      </c>
      <c r="AI15" s="113" t="s">
        <v>35</v>
      </c>
      <c r="AJ15" s="113" t="s">
        <v>111</v>
      </c>
      <c r="AK15" s="114" t="s">
        <v>112</v>
      </c>
      <c r="AL15" s="6" t="s">
        <v>120</v>
      </c>
      <c r="AN15" s="15" t="s">
        <v>72</v>
      </c>
      <c r="AO15" s="115"/>
      <c r="AP15" s="116"/>
      <c r="AQ15" s="116"/>
      <c r="AR15" s="116"/>
      <c r="AS15" s="116"/>
      <c r="AT15" s="116"/>
      <c r="AU15" s="116"/>
      <c r="AV15" s="117"/>
      <c r="AW15" s="117"/>
      <c r="AX15" s="117"/>
      <c r="AY15" s="103"/>
      <c r="AZ15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15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15" s="104"/>
      <c r="BC15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"&amp;AZ15&amp;"X"&amp;BA15&amp;" "&amp;Table5[[#This Row],[PANEL '# ON BOTTOM LEFT CORNER]]</f>
        <v>#N/A</v>
      </c>
      <c r="BD15" s="106">
        <f>VLOOKUP(Table5[[#This Row],[VENEER PANEL NET THICKNESS]],LookUpTable_PnlThicknessFormat,3,FALSE)</f>
        <v>0</v>
      </c>
      <c r="BE15" s="106"/>
      <c r="BF15" s="106"/>
      <c r="BG15" s="106"/>
      <c r="BH15" s="107">
        <f>IF(Table5[[#This Row],[WIDTH]]&gt;Table5[[#This Row],[LENGTH]],2,1)</f>
        <v>1</v>
      </c>
      <c r="BI15" s="118"/>
      <c r="BJ15" s="118"/>
      <c r="BK15" s="108" t="e">
        <f t="shared" ref="BK15:BK31" si="1">BC15</f>
        <v>#N/A</v>
      </c>
      <c r="BL15" s="110">
        <f>Table5[[#This Row],[QUANTITY]]</f>
        <v>0</v>
      </c>
      <c r="BM15" s="106">
        <f>ROUND(IF(Table5[[#This Row],[WIDTH]]&gt;Table5[[#This Row],[LENGTH]],Table5[[#This Row],[LENGTH]],Table5[[#This Row],[WIDTH]])*25.4,0)</f>
        <v>0</v>
      </c>
      <c r="BN15" s="106">
        <f>ROUND(IF(Table5[[#This Row],[WIDTH]]&lt;Table5[[#This Row],[LENGTH]],Table5[[#This Row],[LENGTH]],Table5[[#This Row],[WIDTH]])*25.4,0)</f>
        <v>0</v>
      </c>
      <c r="BO15" s="106">
        <v>12</v>
      </c>
      <c r="BP15" s="106">
        <v>12</v>
      </c>
      <c r="BQ15" s="106">
        <v>12</v>
      </c>
      <c r="BR15" s="107">
        <v>12</v>
      </c>
    </row>
    <row r="16" spans="1:70" ht="57.75" customHeight="1" x14ac:dyDescent="0.35">
      <c r="A16" s="89">
        <v>3</v>
      </c>
      <c r="B16" s="90"/>
      <c r="C16" s="91"/>
      <c r="D16" s="91"/>
      <c r="E16" s="92"/>
      <c r="F16" s="204"/>
      <c r="G16" s="91"/>
      <c r="H16" s="91"/>
      <c r="I16" s="91"/>
      <c r="K16" s="93"/>
      <c r="L16" s="3"/>
      <c r="M16" s="3"/>
      <c r="N16" s="91"/>
      <c r="O16" s="91"/>
      <c r="P16" s="208"/>
      <c r="Q16" s="209"/>
      <c r="R16" s="94"/>
      <c r="S16" s="206">
        <f>Table5[[#This Row],[UNIT PRICE]]*Table5[[#This Row],[PANEL SQ. FT PER LINE]]</f>
        <v>0</v>
      </c>
      <c r="U16" s="111"/>
      <c r="V16" s="97">
        <f>Table5[[#This Row],[QUANTITY]]*((Table5[[#This Row],[WIDTH]]*Table5[[#This Row],[LENGTH]])/144)</f>
        <v>0</v>
      </c>
      <c r="W16" s="98"/>
      <c r="X16" s="99" t="str">
        <f t="shared" si="0"/>
        <v/>
      </c>
      <c r="Y16" s="119"/>
      <c r="AK16" s="120"/>
      <c r="AL16" s="6" t="s">
        <v>121</v>
      </c>
      <c r="AN16" s="121" t="s">
        <v>30</v>
      </c>
      <c r="AO16" s="122" t="s">
        <v>73</v>
      </c>
      <c r="AP16" s="123" t="s">
        <v>74</v>
      </c>
      <c r="AQ16" s="124" t="s">
        <v>75</v>
      </c>
      <c r="AR16" s="116"/>
      <c r="AS16" s="125" t="s">
        <v>63</v>
      </c>
      <c r="AT16" s="126" t="s">
        <v>76</v>
      </c>
      <c r="AU16" s="127" t="s">
        <v>77</v>
      </c>
      <c r="AV16" s="12"/>
      <c r="AW16" s="128" t="s">
        <v>78</v>
      </c>
      <c r="AX16" s="129" t="s">
        <v>79</v>
      </c>
      <c r="AY16" s="103"/>
      <c r="AZ16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16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16" s="104"/>
      <c r="BC16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"&amp;AZ16&amp;"X"&amp;BA16&amp;" "&amp;Table5[[#This Row],[PANEL '# ON BOTTOM LEFT CORNER]]</f>
        <v>#N/A</v>
      </c>
      <c r="BD16" s="106">
        <f>VLOOKUP(Table5[[#This Row],[VENEER PANEL NET THICKNESS]],LookUpTable_PnlThicknessFormat,3,FALSE)</f>
        <v>0</v>
      </c>
      <c r="BE16" s="106"/>
      <c r="BF16" s="106"/>
      <c r="BG16" s="106"/>
      <c r="BH16" s="107">
        <f>IF(Table5[[#This Row],[WIDTH]]&gt;Table5[[#This Row],[LENGTH]],2,1)</f>
        <v>1</v>
      </c>
      <c r="BI16" s="118"/>
      <c r="BJ16" s="118"/>
      <c r="BK16" s="108" t="e">
        <f t="shared" si="1"/>
        <v>#N/A</v>
      </c>
      <c r="BL16" s="110">
        <f>Table5[[#This Row],[QUANTITY]]</f>
        <v>0</v>
      </c>
      <c r="BM16" s="106">
        <f>ROUND(IF(Table5[[#This Row],[WIDTH]]&gt;Table5[[#This Row],[LENGTH]],Table5[[#This Row],[LENGTH]],Table5[[#This Row],[WIDTH]])*25.4,0)</f>
        <v>0</v>
      </c>
      <c r="BN16" s="106">
        <f>ROUND(IF(Table5[[#This Row],[WIDTH]]&lt;Table5[[#This Row],[LENGTH]],Table5[[#This Row],[LENGTH]],Table5[[#This Row],[WIDTH]])*25.4,0)</f>
        <v>0</v>
      </c>
      <c r="BO16" s="106">
        <v>12</v>
      </c>
      <c r="BP16" s="106">
        <v>12</v>
      </c>
      <c r="BQ16" s="106">
        <v>12</v>
      </c>
      <c r="BR16" s="107">
        <v>12</v>
      </c>
    </row>
    <row r="17" spans="1:70" ht="57.75" customHeight="1" x14ac:dyDescent="0.35">
      <c r="A17" s="89">
        <v>4</v>
      </c>
      <c r="B17" s="90"/>
      <c r="C17" s="91"/>
      <c r="D17" s="91"/>
      <c r="E17" s="92"/>
      <c r="F17" s="204"/>
      <c r="G17" s="91"/>
      <c r="H17" s="91"/>
      <c r="I17" s="91"/>
      <c r="K17" s="93"/>
      <c r="L17" s="3"/>
      <c r="M17" s="3"/>
      <c r="N17" s="91"/>
      <c r="O17" s="91"/>
      <c r="P17" s="208"/>
      <c r="Q17" s="209"/>
      <c r="R17" s="94"/>
      <c r="S17" s="205">
        <f>Table5[[#This Row],[UNIT PRICE]]*Table5[[#This Row],[PANEL SQ. FT PER LINE]]</f>
        <v>0</v>
      </c>
      <c r="U17" s="111"/>
      <c r="V17" s="97">
        <f>Table5[[#This Row],[QUANTITY]]*((Table5[[#This Row],[WIDTH]]*Table5[[#This Row],[LENGTH]])/144)</f>
        <v>0</v>
      </c>
      <c r="W17" s="98"/>
      <c r="X17" s="99" t="str">
        <f t="shared" si="0"/>
        <v/>
      </c>
      <c r="Y17" s="119"/>
      <c r="Z17" s="130" t="s">
        <v>109</v>
      </c>
      <c r="AA17" s="130" t="s">
        <v>81</v>
      </c>
      <c r="AB17" s="168" t="s">
        <v>80</v>
      </c>
      <c r="AC17" s="168" t="s">
        <v>80</v>
      </c>
      <c r="AD17" s="12" t="str">
        <f>IF($S$7="NOT FSC","","FSC ")&amp;"FR PB"</f>
        <v>FR PB</v>
      </c>
      <c r="AE17" s="131">
        <v>0.125</v>
      </c>
      <c r="AI17" s="130" t="s">
        <v>82</v>
      </c>
      <c r="AJ17" s="6" t="s">
        <v>113</v>
      </c>
      <c r="AK17" s="132" t="s">
        <v>116</v>
      </c>
      <c r="AL17" s="6" t="s">
        <v>122</v>
      </c>
      <c r="AN17" s="38" t="str">
        <f>AD17</f>
        <v>FR PB</v>
      </c>
      <c r="AO17" s="133" t="s">
        <v>83</v>
      </c>
      <c r="AP17" s="134" t="str">
        <f>IF($S$7="NOT FSC","","FSC ")&amp;IF($U$7="NAUF",$U$7,"CRB2")</f>
        <v>NAUF</v>
      </c>
      <c r="AQ17" s="135" t="s">
        <v>84</v>
      </c>
      <c r="AR17" s="116"/>
      <c r="AS17" s="136">
        <f t="shared" ref="AS17:AS25" si="2">AE17</f>
        <v>0.125</v>
      </c>
      <c r="AT17" s="137" t="str">
        <f t="shared" ref="AT17:AT21" si="3">IF(AS17&lt;1,"0"&amp;ROUND(AS17*1000,0),AS17*1000)</f>
        <v>0125</v>
      </c>
      <c r="AU17" s="138">
        <f>ROUND(AS17*25.4,0)</f>
        <v>3</v>
      </c>
      <c r="AV17" s="12"/>
      <c r="AW17" s="139" t="str">
        <f t="shared" ref="AW17:AW27" si="4">AB17</f>
        <v>AA</v>
      </c>
      <c r="AX17" s="140" t="str">
        <f>IF(ISERROR(FIND("-",AW17)),AW17,LEFT(AW17,FIND("-",AW17)-1)&amp;RIGHT(AW17,LEN(AW17)-FIND("-",AW17)))</f>
        <v>AA</v>
      </c>
      <c r="AY17" s="103"/>
      <c r="AZ17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17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17" s="104"/>
      <c r="BC17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"&amp;AZ17&amp;"X"&amp;BA17&amp;" "&amp;Table5[[#This Row],[PANEL '# ON BOTTOM LEFT CORNER]]</f>
        <v>#N/A</v>
      </c>
      <c r="BD17" s="106">
        <f>VLOOKUP(Table5[[#This Row],[VENEER PANEL NET THICKNESS]],LookUpTable_PnlThicknessFormat,3,FALSE)</f>
        <v>0</v>
      </c>
      <c r="BE17" s="106"/>
      <c r="BF17" s="106"/>
      <c r="BG17" s="106"/>
      <c r="BH17" s="107">
        <f>IF(Table5[[#This Row],[WIDTH]]&gt;Table5[[#This Row],[LENGTH]],2,1)</f>
        <v>1</v>
      </c>
      <c r="BI17" s="118"/>
      <c r="BJ17" s="118"/>
      <c r="BK17" s="108" t="e">
        <f t="shared" si="1"/>
        <v>#N/A</v>
      </c>
      <c r="BL17" s="110">
        <f>Table5[[#This Row],[QUANTITY]]</f>
        <v>0</v>
      </c>
      <c r="BM17" s="106">
        <f>ROUND(IF(Table5[[#This Row],[WIDTH]]&gt;Table5[[#This Row],[LENGTH]],Table5[[#This Row],[LENGTH]],Table5[[#This Row],[WIDTH]])*25.4,0)</f>
        <v>0</v>
      </c>
      <c r="BN17" s="106">
        <f>ROUND(IF(Table5[[#This Row],[WIDTH]]&lt;Table5[[#This Row],[LENGTH]],Table5[[#This Row],[LENGTH]],Table5[[#This Row],[WIDTH]])*25.4,0)</f>
        <v>0</v>
      </c>
      <c r="BO17" s="106">
        <v>12</v>
      </c>
      <c r="BP17" s="106">
        <v>12</v>
      </c>
      <c r="BQ17" s="106">
        <v>12</v>
      </c>
      <c r="BR17" s="107">
        <v>12</v>
      </c>
    </row>
    <row r="18" spans="1:70" ht="57.75" customHeight="1" x14ac:dyDescent="0.35">
      <c r="A18" s="89">
        <v>5</v>
      </c>
      <c r="B18" s="90"/>
      <c r="C18" s="91"/>
      <c r="D18" s="91"/>
      <c r="E18" s="92"/>
      <c r="F18" s="204"/>
      <c r="G18" s="91"/>
      <c r="H18" s="91"/>
      <c r="I18" s="91"/>
      <c r="K18" s="93"/>
      <c r="L18" s="3"/>
      <c r="M18" s="3"/>
      <c r="N18" s="91"/>
      <c r="O18" s="91"/>
      <c r="P18" s="208"/>
      <c r="Q18" s="209"/>
      <c r="R18" s="94"/>
      <c r="S18" s="205">
        <f>Table5[[#This Row],[UNIT PRICE]]*Table5[[#This Row],[PANEL SQ. FT PER LINE]]</f>
        <v>0</v>
      </c>
      <c r="U18" s="111"/>
      <c r="V18" s="97">
        <f>Table5[[#This Row],[QUANTITY]]*((Table5[[#This Row],[WIDTH]]*Table5[[#This Row],[LENGTH]])/144)</f>
        <v>0</v>
      </c>
      <c r="W18" s="98"/>
      <c r="X18" s="99" t="str">
        <f t="shared" si="0"/>
        <v/>
      </c>
      <c r="Y18" s="119"/>
      <c r="Z18" s="130" t="s">
        <v>110</v>
      </c>
      <c r="AA18" s="130" t="s">
        <v>85</v>
      </c>
      <c r="AB18" s="168" t="s">
        <v>118</v>
      </c>
      <c r="AC18" s="168" t="s">
        <v>118</v>
      </c>
      <c r="AD18" s="12" t="str">
        <f>IF($S$7="NOT FSC","","FSC ")&amp;"PB"</f>
        <v>PB</v>
      </c>
      <c r="AE18" s="131">
        <v>0.1875</v>
      </c>
      <c r="AI18" s="130" t="s">
        <v>85</v>
      </c>
      <c r="AJ18" s="6" t="s">
        <v>114</v>
      </c>
      <c r="AK18" s="132" t="s">
        <v>117</v>
      </c>
      <c r="AL18" s="6" t="s">
        <v>123</v>
      </c>
      <c r="AN18" s="38" t="str">
        <f t="shared" ref="AN18:AN27" si="5">AD18</f>
        <v>PB</v>
      </c>
      <c r="AO18" s="133" t="s">
        <v>83</v>
      </c>
      <c r="AP18" s="134" t="str">
        <f>IF($S$7="NOT FSC","","FSC ")&amp;IF($U$7="NAUF",$U$7,"CRB2")</f>
        <v>NAUF</v>
      </c>
      <c r="AQ18" s="135"/>
      <c r="AR18" s="116"/>
      <c r="AS18" s="136">
        <f t="shared" si="2"/>
        <v>0.1875</v>
      </c>
      <c r="AT18" s="141" t="str">
        <f t="shared" si="3"/>
        <v>0188</v>
      </c>
      <c r="AU18" s="142">
        <f t="shared" ref="AU18:AU27" si="6">ROUND(AS18*25.4,0)</f>
        <v>5</v>
      </c>
      <c r="AV18" s="12"/>
      <c r="AW18" s="143" t="str">
        <f t="shared" si="4"/>
        <v xml:space="preserve">A </v>
      </c>
      <c r="AX18" s="144" t="str">
        <f t="shared" ref="AX18:AX27" si="7">IF(ISERROR(FIND("-",AW18)),AW18,LEFT(AW18,FIND("-",AW18)-1)&amp;RIGHT(AW18,LEN(AW18)-FIND("-",AW18)))</f>
        <v xml:space="preserve">A </v>
      </c>
      <c r="AY18" s="103"/>
      <c r="AZ18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18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18" s="104"/>
      <c r="BC18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"&amp;AZ18&amp;"X"&amp;BA18&amp;" "&amp;Table5[[#This Row],[PANEL '# ON BOTTOM LEFT CORNER]]</f>
        <v>#N/A</v>
      </c>
      <c r="BD18" s="106">
        <f>VLOOKUP(Table5[[#This Row],[VENEER PANEL NET THICKNESS]],LookUpTable_PnlThicknessFormat,3,FALSE)</f>
        <v>0</v>
      </c>
      <c r="BE18" s="106"/>
      <c r="BF18" s="106"/>
      <c r="BG18" s="106"/>
      <c r="BH18" s="107">
        <f>IF(Table5[[#This Row],[WIDTH]]&gt;Table5[[#This Row],[LENGTH]],2,1)</f>
        <v>1</v>
      </c>
      <c r="BI18" s="118"/>
      <c r="BJ18" s="118"/>
      <c r="BK18" s="108" t="e">
        <f t="shared" si="1"/>
        <v>#N/A</v>
      </c>
      <c r="BL18" s="110">
        <f>Table5[[#This Row],[QUANTITY]]</f>
        <v>0</v>
      </c>
      <c r="BM18" s="106">
        <f>ROUND(IF(Table5[[#This Row],[WIDTH]]&gt;Table5[[#This Row],[LENGTH]],Table5[[#This Row],[LENGTH]],Table5[[#This Row],[WIDTH]])*25.4,0)</f>
        <v>0</v>
      </c>
      <c r="BN18" s="106">
        <f>ROUND(IF(Table5[[#This Row],[WIDTH]]&lt;Table5[[#This Row],[LENGTH]],Table5[[#This Row],[LENGTH]],Table5[[#This Row],[WIDTH]])*25.4,0)</f>
        <v>0</v>
      </c>
      <c r="BO18" s="106">
        <v>12</v>
      </c>
      <c r="BP18" s="106">
        <v>12</v>
      </c>
      <c r="BQ18" s="106">
        <v>12</v>
      </c>
      <c r="BR18" s="107">
        <v>12</v>
      </c>
    </row>
    <row r="19" spans="1:70" ht="57.75" customHeight="1" x14ac:dyDescent="0.35">
      <c r="A19" s="89">
        <v>6</v>
      </c>
      <c r="B19" s="90"/>
      <c r="C19" s="91"/>
      <c r="D19" s="91"/>
      <c r="E19" s="92"/>
      <c r="F19" s="204"/>
      <c r="G19" s="91"/>
      <c r="H19" s="91"/>
      <c r="I19" s="91"/>
      <c r="K19" s="93"/>
      <c r="L19" s="3"/>
      <c r="M19" s="3"/>
      <c r="N19" s="91"/>
      <c r="O19" s="91"/>
      <c r="P19" s="208"/>
      <c r="Q19" s="209"/>
      <c r="R19" s="94"/>
      <c r="S19" s="205">
        <f>Table5[[#This Row],[UNIT PRICE]]*Table5[[#This Row],[PANEL SQ. FT PER LINE]]</f>
        <v>0</v>
      </c>
      <c r="U19" s="111"/>
      <c r="V19" s="97">
        <f>Table5[[#This Row],[QUANTITY]]*((Table5[[#This Row],[WIDTH]]*Table5[[#This Row],[LENGTH]])/144)</f>
        <v>0</v>
      </c>
      <c r="W19" s="98"/>
      <c r="X19" s="99" t="str">
        <f t="shared" si="0"/>
        <v/>
      </c>
      <c r="Y19" s="119"/>
      <c r="Z19" s="130" t="s">
        <v>107</v>
      </c>
      <c r="AA19" s="130" t="s">
        <v>107</v>
      </c>
      <c r="AB19" s="168">
        <v>1</v>
      </c>
      <c r="AC19" s="168">
        <v>1</v>
      </c>
      <c r="AD19" s="12" t="str">
        <f>IF($S$7="NOT FSC","","FSC ")&amp;"FR MDF"</f>
        <v>FR MDF</v>
      </c>
      <c r="AE19" s="131">
        <v>0.25</v>
      </c>
      <c r="AI19" s="130" t="s">
        <v>86</v>
      </c>
      <c r="AJ19" s="6" t="s">
        <v>115</v>
      </c>
      <c r="AK19" s="132"/>
      <c r="AL19" s="6" t="s">
        <v>124</v>
      </c>
      <c r="AN19" s="38" t="str">
        <f t="shared" si="5"/>
        <v>FR MDF</v>
      </c>
      <c r="AO19" s="133" t="s">
        <v>87</v>
      </c>
      <c r="AP19" s="134" t="str">
        <f t="shared" ref="AP19:AP26" si="8">IF($S$7="NOT FSC","","FSC ")&amp;IF($U$7="NAUF",$U$7,"CRB2")</f>
        <v>NAUF</v>
      </c>
      <c r="AQ19" s="135" t="s">
        <v>84</v>
      </c>
      <c r="AR19" s="116"/>
      <c r="AS19" s="136">
        <f t="shared" si="2"/>
        <v>0.25</v>
      </c>
      <c r="AT19" s="141" t="str">
        <f t="shared" si="3"/>
        <v>0250</v>
      </c>
      <c r="AU19" s="142">
        <f t="shared" si="6"/>
        <v>6</v>
      </c>
      <c r="AV19" s="12"/>
      <c r="AW19" s="143">
        <f t="shared" si="4"/>
        <v>1</v>
      </c>
      <c r="AX19" s="144">
        <f t="shared" si="7"/>
        <v>1</v>
      </c>
      <c r="AY19" s="103"/>
      <c r="AZ19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19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19" s="104"/>
      <c r="BC19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"&amp;AZ19&amp;"X"&amp;BA19&amp;" "&amp;Table5[[#This Row],[PANEL '# ON BOTTOM LEFT CORNER]]</f>
        <v>#N/A</v>
      </c>
      <c r="BD19" s="106">
        <f>VLOOKUP(Table5[[#This Row],[VENEER PANEL NET THICKNESS]],LookUpTable_PnlThicknessFormat,3,FALSE)</f>
        <v>0</v>
      </c>
      <c r="BE19" s="106"/>
      <c r="BF19" s="106"/>
      <c r="BG19" s="106"/>
      <c r="BH19" s="107">
        <f>IF(Table5[[#This Row],[WIDTH]]&gt;Table5[[#This Row],[LENGTH]],2,1)</f>
        <v>1</v>
      </c>
      <c r="BI19" s="118"/>
      <c r="BJ19" s="118"/>
      <c r="BK19" s="108" t="e">
        <f t="shared" si="1"/>
        <v>#N/A</v>
      </c>
      <c r="BL19" s="110">
        <f>Table5[[#This Row],[QUANTITY]]</f>
        <v>0</v>
      </c>
      <c r="BM19" s="106">
        <f>ROUND(IF(Table5[[#This Row],[WIDTH]]&gt;Table5[[#This Row],[LENGTH]],Table5[[#This Row],[LENGTH]],Table5[[#This Row],[WIDTH]])*25.4,0)</f>
        <v>0</v>
      </c>
      <c r="BN19" s="106">
        <f>ROUND(IF(Table5[[#This Row],[WIDTH]]&lt;Table5[[#This Row],[LENGTH]],Table5[[#This Row],[LENGTH]],Table5[[#This Row],[WIDTH]])*25.4,0)</f>
        <v>0</v>
      </c>
      <c r="BO19" s="106">
        <v>12</v>
      </c>
      <c r="BP19" s="106">
        <v>12</v>
      </c>
      <c r="BQ19" s="106">
        <v>12</v>
      </c>
      <c r="BR19" s="107">
        <v>12</v>
      </c>
    </row>
    <row r="20" spans="1:70" ht="57.75" customHeight="1" x14ac:dyDescent="0.35">
      <c r="A20" s="89">
        <v>7</v>
      </c>
      <c r="B20" s="90"/>
      <c r="C20" s="91"/>
      <c r="D20" s="91"/>
      <c r="E20" s="92"/>
      <c r="F20" s="204"/>
      <c r="G20" s="91"/>
      <c r="H20" s="91"/>
      <c r="I20" s="91"/>
      <c r="K20" s="93"/>
      <c r="L20" s="3"/>
      <c r="M20" s="3"/>
      <c r="N20" s="91"/>
      <c r="O20" s="91"/>
      <c r="P20" s="208"/>
      <c r="Q20" s="209"/>
      <c r="R20" s="94"/>
      <c r="S20" s="205">
        <f>Table5[[#This Row],[UNIT PRICE]]*Table5[[#This Row],[PANEL SQ. FT PER LINE]]</f>
        <v>0</v>
      </c>
      <c r="U20" s="111"/>
      <c r="V20" s="97">
        <f>Table5[[#This Row],[QUANTITY]]*((Table5[[#This Row],[WIDTH]]*Table5[[#This Row],[LENGTH]])/144)</f>
        <v>0</v>
      </c>
      <c r="W20" s="98"/>
      <c r="X20" s="99" t="str">
        <f t="shared" si="0"/>
        <v/>
      </c>
      <c r="Y20" s="119"/>
      <c r="Z20" s="130"/>
      <c r="AA20" s="130"/>
      <c r="AB20" s="168">
        <v>3</v>
      </c>
      <c r="AC20" s="168">
        <v>2</v>
      </c>
      <c r="AD20" s="12" t="str">
        <f>IF($S$7="NOT FSC","","FSC ")&amp;"MDF"</f>
        <v>MDF</v>
      </c>
      <c r="AE20" s="131">
        <v>0.5</v>
      </c>
      <c r="AI20" s="6" t="s">
        <v>102</v>
      </c>
      <c r="AK20" s="132"/>
      <c r="AL20" s="6" t="s">
        <v>126</v>
      </c>
      <c r="AN20" s="38" t="str">
        <f t="shared" si="5"/>
        <v>MDF</v>
      </c>
      <c r="AO20" s="133" t="s">
        <v>87</v>
      </c>
      <c r="AP20" s="134" t="str">
        <f t="shared" si="8"/>
        <v>NAUF</v>
      </c>
      <c r="AQ20" s="135"/>
      <c r="AR20" s="116"/>
      <c r="AS20" s="136">
        <f t="shared" si="2"/>
        <v>0.5</v>
      </c>
      <c r="AT20" s="141" t="str">
        <f t="shared" si="3"/>
        <v>0500</v>
      </c>
      <c r="AU20" s="142">
        <f t="shared" si="6"/>
        <v>13</v>
      </c>
      <c r="AV20" s="12"/>
      <c r="AW20" s="143">
        <f t="shared" si="4"/>
        <v>3</v>
      </c>
      <c r="AX20" s="144">
        <f t="shared" si="7"/>
        <v>3</v>
      </c>
      <c r="AY20" s="103"/>
      <c r="AZ20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20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20" s="104"/>
      <c r="BC20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"&amp;AZ20&amp;"X"&amp;BA20&amp;" "&amp;Table5[[#This Row],[PANEL '# ON BOTTOM LEFT CORNER]]</f>
        <v>#N/A</v>
      </c>
      <c r="BD20" s="106">
        <f>VLOOKUP(Table5[[#This Row],[VENEER PANEL NET THICKNESS]],LookUpTable_PnlThicknessFormat,3,FALSE)</f>
        <v>0</v>
      </c>
      <c r="BE20" s="106"/>
      <c r="BF20" s="106"/>
      <c r="BG20" s="106"/>
      <c r="BH20" s="107">
        <f>IF(Table5[[#This Row],[WIDTH]]&gt;Table5[[#This Row],[LENGTH]],2,1)</f>
        <v>1</v>
      </c>
      <c r="BI20" s="118"/>
      <c r="BJ20" s="118"/>
      <c r="BK20" s="108" t="e">
        <f t="shared" si="1"/>
        <v>#N/A</v>
      </c>
      <c r="BL20" s="110">
        <f>Table5[[#This Row],[QUANTITY]]</f>
        <v>0</v>
      </c>
      <c r="BM20" s="106">
        <f>ROUND(IF(Table5[[#This Row],[WIDTH]]&gt;Table5[[#This Row],[LENGTH]],Table5[[#This Row],[LENGTH]],Table5[[#This Row],[WIDTH]])*25.4,0)</f>
        <v>0</v>
      </c>
      <c r="BN20" s="106">
        <f>ROUND(IF(Table5[[#This Row],[WIDTH]]&lt;Table5[[#This Row],[LENGTH]],Table5[[#This Row],[LENGTH]],Table5[[#This Row],[WIDTH]])*25.4,0)</f>
        <v>0</v>
      </c>
      <c r="BO20" s="106">
        <v>12</v>
      </c>
      <c r="BP20" s="106">
        <v>12</v>
      </c>
      <c r="BQ20" s="106">
        <v>12</v>
      </c>
      <c r="BR20" s="107">
        <v>12</v>
      </c>
    </row>
    <row r="21" spans="1:70" ht="57.75" customHeight="1" x14ac:dyDescent="0.35">
      <c r="A21" s="89">
        <v>8</v>
      </c>
      <c r="B21" s="90"/>
      <c r="C21" s="91"/>
      <c r="D21" s="91"/>
      <c r="E21" s="92"/>
      <c r="F21" s="204"/>
      <c r="G21" s="91"/>
      <c r="H21" s="91"/>
      <c r="I21" s="91"/>
      <c r="K21" s="93"/>
      <c r="L21" s="3"/>
      <c r="M21" s="3"/>
      <c r="N21" s="91"/>
      <c r="O21" s="91"/>
      <c r="P21" s="208"/>
      <c r="Q21" s="209"/>
      <c r="R21" s="94"/>
      <c r="S21" s="205">
        <f>Table5[[#This Row],[UNIT PRICE]]*Table5[[#This Row],[PANEL SQ. FT PER LINE]]</f>
        <v>0</v>
      </c>
      <c r="U21" s="111"/>
      <c r="V21" s="97">
        <f>Table5[[#This Row],[QUANTITY]]*((Table5[[#This Row],[WIDTH]]*Table5[[#This Row],[LENGTH]])/144)</f>
        <v>0</v>
      </c>
      <c r="W21" s="98"/>
      <c r="X21" s="99" t="str">
        <f t="shared" si="0"/>
        <v/>
      </c>
      <c r="Y21" s="119"/>
      <c r="AB21" s="130"/>
      <c r="AC21" s="168">
        <v>3</v>
      </c>
      <c r="AD21" s="12" t="str">
        <f>IF($S$7="NOT FSC","","FSC ")&amp;"FR MED"</f>
        <v>FR MED</v>
      </c>
      <c r="AE21" s="131">
        <v>0.6875</v>
      </c>
      <c r="AI21" s="6" t="s">
        <v>103</v>
      </c>
      <c r="AK21" s="120"/>
      <c r="AL21" s="6" t="s">
        <v>125</v>
      </c>
      <c r="AN21" s="38" t="str">
        <f t="shared" si="5"/>
        <v>FR MED</v>
      </c>
      <c r="AO21" s="133" t="s">
        <v>88</v>
      </c>
      <c r="AP21" s="134" t="str">
        <f t="shared" si="8"/>
        <v>NAUF</v>
      </c>
      <c r="AQ21" s="135" t="s">
        <v>84</v>
      </c>
      <c r="AR21" s="116"/>
      <c r="AS21" s="136">
        <f t="shared" si="2"/>
        <v>0.6875</v>
      </c>
      <c r="AT21" s="141" t="str">
        <f t="shared" si="3"/>
        <v>0688</v>
      </c>
      <c r="AU21" s="142">
        <f t="shared" si="6"/>
        <v>17</v>
      </c>
      <c r="AV21" s="12"/>
      <c r="AW21" s="143">
        <f t="shared" si="4"/>
        <v>0</v>
      </c>
      <c r="AX21" s="144">
        <f t="shared" si="7"/>
        <v>0</v>
      </c>
      <c r="AY21" s="103"/>
      <c r="AZ21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21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21" s="104"/>
      <c r="BC21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"&amp;AZ21&amp;"X"&amp;BA21&amp;" "&amp;Table5[[#This Row],[PANEL '# ON BOTTOM LEFT CORNER]]</f>
        <v>#N/A</v>
      </c>
      <c r="BD21" s="106">
        <f>VLOOKUP(Table5[[#This Row],[VENEER PANEL NET THICKNESS]],LookUpTable_PnlThicknessFormat,3,FALSE)</f>
        <v>0</v>
      </c>
      <c r="BE21" s="106"/>
      <c r="BF21" s="106"/>
      <c r="BG21" s="106"/>
      <c r="BH21" s="107">
        <f>IF(Table5[[#This Row],[WIDTH]]&gt;Table5[[#This Row],[LENGTH]],2,1)</f>
        <v>1</v>
      </c>
      <c r="BI21" s="118"/>
      <c r="BJ21" s="118"/>
      <c r="BK21" s="108" t="e">
        <f t="shared" si="1"/>
        <v>#N/A</v>
      </c>
      <c r="BL21" s="110">
        <f>Table5[[#This Row],[QUANTITY]]</f>
        <v>0</v>
      </c>
      <c r="BM21" s="106">
        <f>ROUND(IF(Table5[[#This Row],[WIDTH]]&gt;Table5[[#This Row],[LENGTH]],Table5[[#This Row],[LENGTH]],Table5[[#This Row],[WIDTH]])*25.4,0)</f>
        <v>0</v>
      </c>
      <c r="BN21" s="106">
        <f>ROUND(IF(Table5[[#This Row],[WIDTH]]&lt;Table5[[#This Row],[LENGTH]],Table5[[#This Row],[LENGTH]],Table5[[#This Row],[WIDTH]])*25.4,0)</f>
        <v>0</v>
      </c>
      <c r="BO21" s="106">
        <v>12</v>
      </c>
      <c r="BP21" s="106">
        <v>12</v>
      </c>
      <c r="BQ21" s="106">
        <v>12</v>
      </c>
      <c r="BR21" s="107">
        <v>12</v>
      </c>
    </row>
    <row r="22" spans="1:70" ht="57.75" customHeight="1" x14ac:dyDescent="0.35">
      <c r="A22" s="89">
        <v>9</v>
      </c>
      <c r="B22" s="90"/>
      <c r="C22" s="91"/>
      <c r="D22" s="91"/>
      <c r="E22" s="92"/>
      <c r="F22" s="204"/>
      <c r="G22" s="91"/>
      <c r="H22" s="91"/>
      <c r="I22" s="91"/>
      <c r="K22" s="93"/>
      <c r="L22" s="3"/>
      <c r="M22" s="3"/>
      <c r="N22" s="91"/>
      <c r="O22" s="91"/>
      <c r="P22" s="208"/>
      <c r="Q22" s="209"/>
      <c r="R22" s="94"/>
      <c r="S22" s="205">
        <f>Table5[[#This Row],[UNIT PRICE]]*Table5[[#This Row],[PANEL SQ. FT PER LINE]]</f>
        <v>0</v>
      </c>
      <c r="U22" s="111"/>
      <c r="V22" s="97">
        <f>Table5[[#This Row],[QUANTITY]]*((Table5[[#This Row],[WIDTH]]*Table5[[#This Row],[LENGTH]])/144)</f>
        <v>0</v>
      </c>
      <c r="W22" s="98"/>
      <c r="X22" s="99" t="str">
        <f t="shared" si="0"/>
        <v/>
      </c>
      <c r="Y22" s="119"/>
      <c r="AB22" s="130"/>
      <c r="AC22" s="130"/>
      <c r="AD22" s="12" t="str">
        <f>IF($S$7="NOT FSC","","FSC ")&amp;"MED"</f>
        <v>MED</v>
      </c>
      <c r="AE22" s="131">
        <v>0.75</v>
      </c>
      <c r="AI22" s="6" t="s">
        <v>104</v>
      </c>
      <c r="AK22" s="120"/>
      <c r="AL22" s="6" t="s">
        <v>127</v>
      </c>
      <c r="AN22" s="38" t="str">
        <f t="shared" si="5"/>
        <v>MED</v>
      </c>
      <c r="AO22" s="133" t="s">
        <v>88</v>
      </c>
      <c r="AP22" s="134" t="str">
        <f t="shared" si="8"/>
        <v>NAUF</v>
      </c>
      <c r="AQ22" s="135"/>
      <c r="AR22" s="116"/>
      <c r="AS22" s="136">
        <f t="shared" si="2"/>
        <v>0.75</v>
      </c>
      <c r="AT22" s="141" t="str">
        <f>IF(AS22&lt;1,"0"&amp;ROUND(AS22*1000,0),AS22*1000)</f>
        <v>0750</v>
      </c>
      <c r="AU22" s="142">
        <f t="shared" si="6"/>
        <v>19</v>
      </c>
      <c r="AV22" s="12"/>
      <c r="AW22" s="143">
        <f t="shared" si="4"/>
        <v>0</v>
      </c>
      <c r="AX22" s="144">
        <f t="shared" si="7"/>
        <v>0</v>
      </c>
      <c r="AY22" s="103"/>
      <c r="AZ22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22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22" s="104"/>
      <c r="BC22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"&amp;AZ22&amp;"X"&amp;BA22&amp;" "&amp;Table5[[#This Row],[PANEL '# ON BOTTOM LEFT CORNER]]</f>
        <v>#N/A</v>
      </c>
      <c r="BD22" s="106">
        <f>VLOOKUP(Table5[[#This Row],[VENEER PANEL NET THICKNESS]],LookUpTable_PnlThicknessFormat,3,FALSE)</f>
        <v>0</v>
      </c>
      <c r="BE22" s="106"/>
      <c r="BF22" s="106"/>
      <c r="BG22" s="106"/>
      <c r="BH22" s="107">
        <f>IF(Table5[[#This Row],[WIDTH]]&gt;Table5[[#This Row],[LENGTH]],2,1)</f>
        <v>1</v>
      </c>
      <c r="BI22" s="118"/>
      <c r="BJ22" s="118"/>
      <c r="BK22" s="108" t="e">
        <f t="shared" si="1"/>
        <v>#N/A</v>
      </c>
      <c r="BL22" s="110">
        <f>Table5[[#This Row],[QUANTITY]]</f>
        <v>0</v>
      </c>
      <c r="BM22" s="106">
        <f>ROUND(IF(Table5[[#This Row],[WIDTH]]&gt;Table5[[#This Row],[LENGTH]],Table5[[#This Row],[LENGTH]],Table5[[#This Row],[WIDTH]])*25.4,0)</f>
        <v>0</v>
      </c>
      <c r="BN22" s="106">
        <f>ROUND(IF(Table5[[#This Row],[WIDTH]]&lt;Table5[[#This Row],[LENGTH]],Table5[[#This Row],[LENGTH]],Table5[[#This Row],[WIDTH]])*25.4,0)</f>
        <v>0</v>
      </c>
      <c r="BO22" s="106">
        <v>12</v>
      </c>
      <c r="BP22" s="106">
        <v>12</v>
      </c>
      <c r="BQ22" s="106">
        <v>12</v>
      </c>
      <c r="BR22" s="107">
        <v>12</v>
      </c>
    </row>
    <row r="23" spans="1:70" ht="57.75" customHeight="1" x14ac:dyDescent="0.35">
      <c r="A23" s="89">
        <v>10</v>
      </c>
      <c r="B23" s="90"/>
      <c r="C23" s="91"/>
      <c r="D23" s="91"/>
      <c r="E23" s="92"/>
      <c r="F23" s="204"/>
      <c r="G23" s="91"/>
      <c r="H23" s="91"/>
      <c r="I23" s="91"/>
      <c r="K23" s="93"/>
      <c r="L23" s="3"/>
      <c r="M23" s="3"/>
      <c r="N23" s="91"/>
      <c r="O23" s="91"/>
      <c r="P23" s="208"/>
      <c r="Q23" s="209"/>
      <c r="R23" s="94"/>
      <c r="S23" s="205">
        <f>Table5[[#This Row],[UNIT PRICE]]*Table5[[#This Row],[PANEL SQ. FT PER LINE]]</f>
        <v>0</v>
      </c>
      <c r="U23" s="111"/>
      <c r="V23" s="97">
        <f>Table5[[#This Row],[QUANTITY]]*((Table5[[#This Row],[WIDTH]]*Table5[[#This Row],[LENGTH]])/144)</f>
        <v>0</v>
      </c>
      <c r="W23" s="98"/>
      <c r="X23" s="99" t="str">
        <f t="shared" si="0"/>
        <v/>
      </c>
      <c r="Y23" s="119"/>
      <c r="AB23" s="130"/>
      <c r="AC23" s="130"/>
      <c r="AD23" s="12" t="str">
        <f>IF($S$7="NOT FSC","","FSC ")&amp;"MDX"</f>
        <v>MDX</v>
      </c>
      <c r="AE23" s="145">
        <v>1</v>
      </c>
      <c r="AK23" s="120"/>
      <c r="AL23" s="6" t="s">
        <v>128</v>
      </c>
      <c r="AN23" s="38" t="str">
        <f t="shared" si="5"/>
        <v>MDX</v>
      </c>
      <c r="AO23" s="133" t="s">
        <v>89</v>
      </c>
      <c r="AP23" s="134" t="str">
        <f t="shared" si="8"/>
        <v>NAUF</v>
      </c>
      <c r="AQ23" s="135"/>
      <c r="AR23" s="116"/>
      <c r="AS23" s="136">
        <f t="shared" si="2"/>
        <v>1</v>
      </c>
      <c r="AT23" s="141">
        <f>IF(AS23&lt;1,"0"&amp;ROUND(AS23*1000,0),AS23*1000)</f>
        <v>1000</v>
      </c>
      <c r="AU23" s="142">
        <f t="shared" si="6"/>
        <v>25</v>
      </c>
      <c r="AV23" s="12"/>
      <c r="AW23" s="143">
        <f t="shared" si="4"/>
        <v>0</v>
      </c>
      <c r="AX23" s="144">
        <f t="shared" si="7"/>
        <v>0</v>
      </c>
      <c r="AY23" s="103"/>
      <c r="AZ23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23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23" s="104"/>
      <c r="BC23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"&amp;AZ23&amp;"X"&amp;BA23&amp;" "&amp;Table5[[#This Row],[PANEL '# ON BOTTOM LEFT CORNER]]</f>
        <v>#N/A</v>
      </c>
      <c r="BD23" s="106">
        <f>VLOOKUP(Table5[[#This Row],[VENEER PANEL NET THICKNESS]],LookUpTable_PnlThicknessFormat,3,FALSE)</f>
        <v>0</v>
      </c>
      <c r="BE23" s="106"/>
      <c r="BF23" s="106"/>
      <c r="BG23" s="106"/>
      <c r="BH23" s="107">
        <f>IF(Table5[[#This Row],[WIDTH]]&gt;Table5[[#This Row],[LENGTH]],2,1)</f>
        <v>1</v>
      </c>
      <c r="BI23" s="118"/>
      <c r="BJ23" s="118"/>
      <c r="BK23" s="108" t="e">
        <f t="shared" si="1"/>
        <v>#N/A</v>
      </c>
      <c r="BL23" s="110">
        <f>Table5[[#This Row],[QUANTITY]]</f>
        <v>0</v>
      </c>
      <c r="BM23" s="106">
        <f>ROUND(IF(Table5[[#This Row],[WIDTH]]&gt;Table5[[#This Row],[LENGTH]],Table5[[#This Row],[LENGTH]],Table5[[#This Row],[WIDTH]])*25.4,0)</f>
        <v>0</v>
      </c>
      <c r="BN23" s="106">
        <f>ROUND(IF(Table5[[#This Row],[WIDTH]]&lt;Table5[[#This Row],[LENGTH]],Table5[[#This Row],[LENGTH]],Table5[[#This Row],[WIDTH]])*25.4,0)</f>
        <v>0</v>
      </c>
      <c r="BO23" s="106">
        <v>12</v>
      </c>
      <c r="BP23" s="106">
        <v>12</v>
      </c>
      <c r="BQ23" s="106">
        <v>12</v>
      </c>
      <c r="BR23" s="107">
        <v>12</v>
      </c>
    </row>
    <row r="24" spans="1:70" ht="57.75" customHeight="1" x14ac:dyDescent="0.35">
      <c r="A24" s="89">
        <v>11</v>
      </c>
      <c r="B24" s="90"/>
      <c r="C24" s="91"/>
      <c r="D24" s="91"/>
      <c r="E24" s="92"/>
      <c r="F24" s="204"/>
      <c r="G24" s="91"/>
      <c r="H24" s="91"/>
      <c r="I24" s="91"/>
      <c r="K24" s="93"/>
      <c r="L24" s="3"/>
      <c r="M24" s="3"/>
      <c r="N24" s="91"/>
      <c r="O24" s="91"/>
      <c r="P24" s="208"/>
      <c r="Q24" s="209"/>
      <c r="R24" s="94"/>
      <c r="S24" s="205">
        <f>Table5[[#This Row],[UNIT PRICE]]*Table5[[#This Row],[PANEL SQ. FT PER LINE]]</f>
        <v>0</v>
      </c>
      <c r="U24" s="111"/>
      <c r="V24" s="97">
        <f>Table5[[#This Row],[QUANTITY]]*((Table5[[#This Row],[WIDTH]]*Table5[[#This Row],[LENGTH]])/144)</f>
        <v>0</v>
      </c>
      <c r="W24" s="98"/>
      <c r="X24" s="99" t="str">
        <f t="shared" si="0"/>
        <v/>
      </c>
      <c r="Y24" s="119"/>
      <c r="AB24" s="130"/>
      <c r="AC24" s="130"/>
      <c r="AD24" s="12" t="str">
        <f>IF($S$7="NOT FSC","","FSC ")&amp;"FR PLY"</f>
        <v>FR PLY</v>
      </c>
      <c r="AE24" s="145">
        <v>1.5</v>
      </c>
      <c r="AI24" s="146" t="s">
        <v>90</v>
      </c>
      <c r="AJ24" s="146" t="s">
        <v>91</v>
      </c>
      <c r="AK24" s="120"/>
      <c r="AN24" s="38" t="str">
        <f t="shared" si="5"/>
        <v>FR PLY</v>
      </c>
      <c r="AO24" s="133" t="s">
        <v>92</v>
      </c>
      <c r="AP24" s="134" t="str">
        <f t="shared" si="8"/>
        <v>NAUF</v>
      </c>
      <c r="AQ24" s="135" t="s">
        <v>84</v>
      </c>
      <c r="AR24" s="116"/>
      <c r="AS24" s="136">
        <f t="shared" si="2"/>
        <v>1.5</v>
      </c>
      <c r="AT24" s="141">
        <f>IF(AS24&lt;1,"0"&amp;ROUND(AS24*1000,0),AS24*1000)</f>
        <v>1500</v>
      </c>
      <c r="AU24" s="142">
        <f t="shared" si="6"/>
        <v>38</v>
      </c>
      <c r="AV24" s="12"/>
      <c r="AW24" s="143">
        <f t="shared" si="4"/>
        <v>0</v>
      </c>
      <c r="AX24" s="144">
        <f t="shared" si="7"/>
        <v>0</v>
      </c>
      <c r="AY24" s="103"/>
      <c r="AZ24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24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24" s="104"/>
      <c r="BC24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"&amp;AZ24&amp;"X"&amp;BA24&amp;" "&amp;Table5[[#This Row],[PANEL '# ON BOTTOM LEFT CORNER]]</f>
        <v>#N/A</v>
      </c>
      <c r="BD24" s="106">
        <f>VLOOKUP(Table5[[#This Row],[VENEER PANEL NET THICKNESS]],LookUpTable_PnlThicknessFormat,3,FALSE)</f>
        <v>0</v>
      </c>
      <c r="BE24" s="106"/>
      <c r="BF24" s="106"/>
      <c r="BG24" s="106"/>
      <c r="BH24" s="107">
        <f>IF(Table5[[#This Row],[WIDTH]]&gt;Table5[[#This Row],[LENGTH]],2,1)</f>
        <v>1</v>
      </c>
      <c r="BI24" s="118"/>
      <c r="BJ24" s="118"/>
      <c r="BK24" s="108" t="e">
        <f t="shared" si="1"/>
        <v>#N/A</v>
      </c>
      <c r="BL24" s="110">
        <f>Table5[[#This Row],[QUANTITY]]</f>
        <v>0</v>
      </c>
      <c r="BM24" s="106">
        <f>ROUND(IF(Table5[[#This Row],[WIDTH]]&gt;Table5[[#This Row],[LENGTH]],Table5[[#This Row],[LENGTH]],Table5[[#This Row],[WIDTH]])*25.4,0)</f>
        <v>0</v>
      </c>
      <c r="BN24" s="106">
        <f>ROUND(IF(Table5[[#This Row],[WIDTH]]&lt;Table5[[#This Row],[LENGTH]],Table5[[#This Row],[LENGTH]],Table5[[#This Row],[WIDTH]])*25.4,0)</f>
        <v>0</v>
      </c>
      <c r="BO24" s="106">
        <v>12</v>
      </c>
      <c r="BP24" s="106">
        <v>12</v>
      </c>
      <c r="BQ24" s="106">
        <v>12</v>
      </c>
      <c r="BR24" s="107">
        <v>12</v>
      </c>
    </row>
    <row r="25" spans="1:70" ht="57.75" customHeight="1" x14ac:dyDescent="0.35">
      <c r="A25" s="89">
        <v>12</v>
      </c>
      <c r="B25" s="90"/>
      <c r="C25" s="91"/>
      <c r="D25" s="91"/>
      <c r="E25" s="92"/>
      <c r="F25" s="204"/>
      <c r="G25" s="91"/>
      <c r="H25" s="91"/>
      <c r="I25" s="91"/>
      <c r="K25" s="93"/>
      <c r="L25" s="3"/>
      <c r="M25" s="3"/>
      <c r="N25" s="91"/>
      <c r="O25" s="91"/>
      <c r="P25" s="208"/>
      <c r="Q25" s="209"/>
      <c r="R25" s="94"/>
      <c r="S25" s="205">
        <f>Table5[[#This Row],[UNIT PRICE]]*Table5[[#This Row],[PANEL SQ. FT PER LINE]]</f>
        <v>0</v>
      </c>
      <c r="U25" s="111"/>
      <c r="V25" s="97">
        <f>Table5[[#This Row],[QUANTITY]]*((Table5[[#This Row],[WIDTH]]*Table5[[#This Row],[LENGTH]])/144)</f>
        <v>0</v>
      </c>
      <c r="W25" s="98"/>
      <c r="X25" s="99" t="str">
        <f t="shared" si="0"/>
        <v/>
      </c>
      <c r="Y25" s="119"/>
      <c r="AB25" s="130"/>
      <c r="AC25" s="130"/>
      <c r="AD25" s="12" t="str">
        <f>IF($S$7="NOT FSC","","FSC ")&amp;"PLY"</f>
        <v>PLY</v>
      </c>
      <c r="AE25" s="145">
        <v>2</v>
      </c>
      <c r="AI25" s="147" t="s">
        <v>93</v>
      </c>
      <c r="AJ25" s="147" t="s">
        <v>18</v>
      </c>
      <c r="AK25" s="120"/>
      <c r="AN25" s="38" t="str">
        <f t="shared" si="5"/>
        <v>PLY</v>
      </c>
      <c r="AO25" s="133" t="s">
        <v>92</v>
      </c>
      <c r="AP25" s="134" t="str">
        <f t="shared" si="8"/>
        <v>NAUF</v>
      </c>
      <c r="AQ25" s="135"/>
      <c r="AR25" s="116"/>
      <c r="AS25" s="136">
        <f t="shared" si="2"/>
        <v>2</v>
      </c>
      <c r="AT25" s="141">
        <f>IF(AS25&lt;1,"0"&amp;ROUND(AS25*1000,0),AS25*1000)</f>
        <v>2000</v>
      </c>
      <c r="AU25" s="142">
        <f t="shared" si="6"/>
        <v>51</v>
      </c>
      <c r="AV25" s="12"/>
      <c r="AW25" s="143">
        <f t="shared" si="4"/>
        <v>0</v>
      </c>
      <c r="AX25" s="144">
        <f t="shared" si="7"/>
        <v>0</v>
      </c>
      <c r="AY25" s="103"/>
      <c r="AZ25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25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25" s="104"/>
      <c r="BC25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"&amp;AZ25&amp;"X"&amp;BA25&amp;" "&amp;Table5[[#This Row],[PANEL '# ON BOTTOM LEFT CORNER]]</f>
        <v>#N/A</v>
      </c>
      <c r="BD25" s="106">
        <f>VLOOKUP(Table5[[#This Row],[VENEER PANEL NET THICKNESS]],LookUpTable_PnlThicknessFormat,3,FALSE)</f>
        <v>0</v>
      </c>
      <c r="BE25" s="106"/>
      <c r="BF25" s="106"/>
      <c r="BG25" s="106"/>
      <c r="BH25" s="107">
        <f>IF(Table5[[#This Row],[WIDTH]]&gt;Table5[[#This Row],[LENGTH]],2,1)</f>
        <v>1</v>
      </c>
      <c r="BI25" s="118"/>
      <c r="BJ25" s="118"/>
      <c r="BK25" s="108" t="e">
        <f t="shared" si="1"/>
        <v>#N/A</v>
      </c>
      <c r="BL25" s="110">
        <f>Table5[[#This Row],[QUANTITY]]</f>
        <v>0</v>
      </c>
      <c r="BM25" s="106">
        <f>ROUND(IF(Table5[[#This Row],[WIDTH]]&gt;Table5[[#This Row],[LENGTH]],Table5[[#This Row],[LENGTH]],Table5[[#This Row],[WIDTH]])*25.4,0)</f>
        <v>0</v>
      </c>
      <c r="BN25" s="106">
        <f>ROUND(IF(Table5[[#This Row],[WIDTH]]&lt;Table5[[#This Row],[LENGTH]],Table5[[#This Row],[LENGTH]],Table5[[#This Row],[WIDTH]])*25.4,0)</f>
        <v>0</v>
      </c>
      <c r="BO25" s="106">
        <v>12</v>
      </c>
      <c r="BP25" s="106">
        <v>12</v>
      </c>
      <c r="BQ25" s="106">
        <v>12</v>
      </c>
      <c r="BR25" s="107">
        <v>12</v>
      </c>
    </row>
    <row r="26" spans="1:70" ht="57.75" customHeight="1" x14ac:dyDescent="0.35">
      <c r="A26" s="89">
        <v>13</v>
      </c>
      <c r="B26" s="90"/>
      <c r="C26" s="91"/>
      <c r="D26" s="91"/>
      <c r="E26" s="92"/>
      <c r="F26" s="204"/>
      <c r="G26" s="91"/>
      <c r="H26" s="91"/>
      <c r="I26" s="91"/>
      <c r="K26" s="93"/>
      <c r="L26" s="3"/>
      <c r="M26" s="3"/>
      <c r="N26" s="91"/>
      <c r="O26" s="91"/>
      <c r="P26" s="208"/>
      <c r="Q26" s="209"/>
      <c r="R26" s="94"/>
      <c r="S26" s="205">
        <f>Table5[[#This Row],[UNIT PRICE]]*Table5[[#This Row],[PANEL SQ. FT PER LINE]]</f>
        <v>0</v>
      </c>
      <c r="U26" s="111"/>
      <c r="V26" s="97">
        <f>Table5[[#This Row],[QUANTITY]]*((Table5[[#This Row],[WIDTH]]*Table5[[#This Row],[LENGTH]])/144)</f>
        <v>0</v>
      </c>
      <c r="W26" s="98"/>
      <c r="X26" s="99" t="str">
        <f t="shared" si="0"/>
        <v/>
      </c>
      <c r="Y26" s="119"/>
      <c r="AB26" s="130"/>
      <c r="AC26" s="130"/>
      <c r="AD26" s="12" t="str">
        <f>IF($S$7="NOT FSC","","FSC ")&amp;"PRO CORE"</f>
        <v>PRO CORE</v>
      </c>
      <c r="AE26" s="145"/>
      <c r="AI26" s="148" t="s">
        <v>16</v>
      </c>
      <c r="AJ26" s="148" t="s">
        <v>94</v>
      </c>
      <c r="AK26" s="120"/>
      <c r="AN26" s="38" t="str">
        <f t="shared" si="5"/>
        <v>PRO CORE</v>
      </c>
      <c r="AO26" s="133" t="s">
        <v>95</v>
      </c>
      <c r="AP26" s="134" t="str">
        <f t="shared" si="8"/>
        <v>NAUF</v>
      </c>
      <c r="AQ26" s="135"/>
      <c r="AR26" s="116"/>
      <c r="AS26" s="136">
        <f>AE27</f>
        <v>0</v>
      </c>
      <c r="AT26" s="141" t="str">
        <f t="shared" ref="AT26:AT27" si="9">IF(AS26&lt;1,"0"&amp;ROUND(AS26*1000,0),AS26*1000)</f>
        <v>00</v>
      </c>
      <c r="AU26" s="142">
        <f t="shared" si="6"/>
        <v>0</v>
      </c>
      <c r="AV26" s="12"/>
      <c r="AW26" s="143">
        <f t="shared" si="4"/>
        <v>0</v>
      </c>
      <c r="AX26" s="144">
        <f t="shared" si="7"/>
        <v>0</v>
      </c>
      <c r="AY26" s="103"/>
      <c r="AZ26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26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26" s="104"/>
      <c r="BC26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"&amp;AZ26&amp;"X"&amp;BA26&amp;" "&amp;Table5[[#This Row],[PANEL '# ON BOTTOM LEFT CORNER]]</f>
        <v>#N/A</v>
      </c>
      <c r="BD26" s="106">
        <f>VLOOKUP(Table5[[#This Row],[VENEER PANEL NET THICKNESS]],LookUpTable_PnlThicknessFormat,3,FALSE)</f>
        <v>0</v>
      </c>
      <c r="BE26" s="106"/>
      <c r="BF26" s="106"/>
      <c r="BG26" s="106"/>
      <c r="BH26" s="107">
        <f>IF(Table5[[#This Row],[WIDTH]]&gt;Table5[[#This Row],[LENGTH]],2,1)</f>
        <v>1</v>
      </c>
      <c r="BI26" s="118"/>
      <c r="BJ26" s="118"/>
      <c r="BK26" s="108" t="e">
        <f t="shared" si="1"/>
        <v>#N/A</v>
      </c>
      <c r="BL26" s="110">
        <f>Table5[[#This Row],[QUANTITY]]</f>
        <v>0</v>
      </c>
      <c r="BM26" s="106">
        <f>ROUND(IF(Table5[[#This Row],[WIDTH]]&gt;Table5[[#This Row],[LENGTH]],Table5[[#This Row],[LENGTH]],Table5[[#This Row],[WIDTH]])*25.4,0)</f>
        <v>0</v>
      </c>
      <c r="BN26" s="106">
        <f>ROUND(IF(Table5[[#This Row],[WIDTH]]&lt;Table5[[#This Row],[LENGTH]],Table5[[#This Row],[LENGTH]],Table5[[#This Row],[WIDTH]])*25.4,0)</f>
        <v>0</v>
      </c>
      <c r="BO26" s="106">
        <v>12</v>
      </c>
      <c r="BP26" s="106">
        <v>12</v>
      </c>
      <c r="BQ26" s="106">
        <v>12</v>
      </c>
      <c r="BR26" s="107">
        <v>12</v>
      </c>
    </row>
    <row r="27" spans="1:70" ht="57.75" customHeight="1" x14ac:dyDescent="0.35">
      <c r="A27" s="89">
        <v>14</v>
      </c>
      <c r="B27" s="90"/>
      <c r="C27" s="91"/>
      <c r="D27" s="91"/>
      <c r="E27" s="92"/>
      <c r="F27" s="204"/>
      <c r="G27" s="91"/>
      <c r="H27" s="91"/>
      <c r="I27" s="91"/>
      <c r="K27" s="93"/>
      <c r="L27" s="3"/>
      <c r="M27" s="3"/>
      <c r="N27" s="91"/>
      <c r="O27" s="91"/>
      <c r="P27" s="208"/>
      <c r="Q27" s="209"/>
      <c r="R27" s="94"/>
      <c r="S27" s="205">
        <f>Table5[[#This Row],[UNIT PRICE]]*Table5[[#This Row],[PANEL SQ. FT PER LINE]]</f>
        <v>0</v>
      </c>
      <c r="U27" s="111"/>
      <c r="V27" s="97">
        <f>Table5[[#This Row],[QUANTITY]]*((Table5[[#This Row],[WIDTH]]*Table5[[#This Row],[LENGTH]])/144)</f>
        <v>0</v>
      </c>
      <c r="W27" s="98"/>
      <c r="X27" s="99" t="str">
        <f t="shared" si="0"/>
        <v/>
      </c>
      <c r="Y27" s="119"/>
      <c r="AB27" s="130"/>
      <c r="AC27" s="130"/>
      <c r="AD27" s="12" t="s">
        <v>99</v>
      </c>
      <c r="AE27" s="145"/>
      <c r="AK27" s="120"/>
      <c r="AN27" s="38" t="str">
        <f t="shared" si="5"/>
        <v>APEX</v>
      </c>
      <c r="AO27" s="133"/>
      <c r="AP27" s="134" t="str">
        <f>IF($S$7="NOT FSC","","FSC ")&amp;IF($U$7="NAUF",$U$7,"CRB2")</f>
        <v>NAUF</v>
      </c>
      <c r="AQ27" s="135"/>
      <c r="AR27" s="116"/>
      <c r="AS27" s="149">
        <f>AE28</f>
        <v>0</v>
      </c>
      <c r="AT27" s="150" t="str">
        <f t="shared" si="9"/>
        <v>00</v>
      </c>
      <c r="AU27" s="151">
        <f t="shared" si="6"/>
        <v>0</v>
      </c>
      <c r="AV27" s="12"/>
      <c r="AW27" s="152">
        <f t="shared" si="4"/>
        <v>0</v>
      </c>
      <c r="AX27" s="153">
        <f t="shared" si="7"/>
        <v>0</v>
      </c>
      <c r="AY27" s="103"/>
      <c r="AZ27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27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27" s="104"/>
      <c r="BC27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"&amp;AZ27&amp;"X"&amp;BA27&amp;" "&amp;Table5[[#This Row],[PANEL '# ON BOTTOM LEFT CORNER]]</f>
        <v>#N/A</v>
      </c>
      <c r="BD27" s="106">
        <f>VLOOKUP(Table5[[#This Row],[VENEER PANEL NET THICKNESS]],LookUpTable_PnlThicknessFormat,3,FALSE)</f>
        <v>0</v>
      </c>
      <c r="BE27" s="106"/>
      <c r="BF27" s="106"/>
      <c r="BG27" s="106"/>
      <c r="BH27" s="107">
        <f>IF(Table5[[#This Row],[WIDTH]]&gt;Table5[[#This Row],[LENGTH]],2,1)</f>
        <v>1</v>
      </c>
      <c r="BI27" s="118"/>
      <c r="BJ27" s="118"/>
      <c r="BK27" s="108" t="e">
        <f t="shared" si="1"/>
        <v>#N/A</v>
      </c>
      <c r="BL27" s="110">
        <f>Table5[[#This Row],[QUANTITY]]</f>
        <v>0</v>
      </c>
      <c r="BM27" s="106">
        <f>ROUND(IF(Table5[[#This Row],[WIDTH]]&gt;Table5[[#This Row],[LENGTH]],Table5[[#This Row],[LENGTH]],Table5[[#This Row],[WIDTH]])*25.4,0)</f>
        <v>0</v>
      </c>
      <c r="BN27" s="106">
        <f>ROUND(IF(Table5[[#This Row],[WIDTH]]&lt;Table5[[#This Row],[LENGTH]],Table5[[#This Row],[LENGTH]],Table5[[#This Row],[WIDTH]])*25.4,0)</f>
        <v>0</v>
      </c>
      <c r="BO27" s="106">
        <v>12</v>
      </c>
      <c r="BP27" s="106">
        <v>12</v>
      </c>
      <c r="BQ27" s="106">
        <v>12</v>
      </c>
      <c r="BR27" s="107">
        <v>12</v>
      </c>
    </row>
    <row r="28" spans="1:70" ht="57.75" customHeight="1" x14ac:dyDescent="0.35">
      <c r="A28" s="89">
        <v>15</v>
      </c>
      <c r="B28" s="90"/>
      <c r="C28" s="91"/>
      <c r="D28" s="91"/>
      <c r="E28" s="92"/>
      <c r="F28" s="204"/>
      <c r="G28" s="91"/>
      <c r="H28" s="91"/>
      <c r="I28" s="91"/>
      <c r="K28" s="93"/>
      <c r="L28" s="3"/>
      <c r="M28" s="3"/>
      <c r="N28" s="91"/>
      <c r="O28" s="91"/>
      <c r="P28" s="208"/>
      <c r="Q28" s="209"/>
      <c r="R28" s="94"/>
      <c r="S28" s="205">
        <f>Table5[[#This Row],[UNIT PRICE]]*Table5[[#This Row],[PANEL SQ. FT PER LINE]]</f>
        <v>0</v>
      </c>
      <c r="U28" s="111"/>
      <c r="V28" s="97">
        <f>Table5[[#This Row],[QUANTITY]]*((Table5[[#This Row],[WIDTH]]*Table5[[#This Row],[LENGTH]])/144)</f>
        <v>0</v>
      </c>
      <c r="W28" s="98"/>
      <c r="X28" s="99" t="str">
        <f t="shared" si="0"/>
        <v/>
      </c>
      <c r="Y28" s="119"/>
      <c r="AD28" s="6" t="s">
        <v>100</v>
      </c>
      <c r="AK28" s="120"/>
      <c r="AN28" s="154"/>
      <c r="AO28" s="155"/>
      <c r="AP28" s="156"/>
      <c r="AQ28" s="156"/>
      <c r="AR28" s="101"/>
      <c r="AS28" s="101"/>
      <c r="AT28" s="101"/>
      <c r="AU28" s="101"/>
      <c r="AV28" s="103"/>
      <c r="AW28" s="103"/>
      <c r="AX28" s="103"/>
      <c r="AY28" s="103"/>
      <c r="AZ28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28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28" s="104"/>
      <c r="BC28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"&amp;AZ28&amp;"X"&amp;BA28&amp;" "&amp;Table5[[#This Row],[PANEL '# ON BOTTOM LEFT CORNER]]</f>
        <v>#N/A</v>
      </c>
      <c r="BD28" s="106">
        <f>VLOOKUP(Table5[[#This Row],[VENEER PANEL NET THICKNESS]],LookUpTable_PnlThicknessFormat,3,FALSE)</f>
        <v>0</v>
      </c>
      <c r="BE28" s="106"/>
      <c r="BF28" s="106"/>
      <c r="BG28" s="106"/>
      <c r="BH28" s="107">
        <f>IF(Table5[[#This Row],[WIDTH]]&gt;Table5[[#This Row],[LENGTH]],2,1)</f>
        <v>1</v>
      </c>
      <c r="BI28" s="118"/>
      <c r="BJ28" s="118"/>
      <c r="BK28" s="108" t="e">
        <f t="shared" si="1"/>
        <v>#N/A</v>
      </c>
      <c r="BL28" s="110">
        <f>Table5[[#This Row],[QUANTITY]]</f>
        <v>0</v>
      </c>
      <c r="BM28" s="106">
        <f>ROUND(IF(Table5[[#This Row],[WIDTH]]&gt;Table5[[#This Row],[LENGTH]],Table5[[#This Row],[LENGTH]],Table5[[#This Row],[WIDTH]])*25.4,0)</f>
        <v>0</v>
      </c>
      <c r="BN28" s="106">
        <f>ROUND(IF(Table5[[#This Row],[WIDTH]]&lt;Table5[[#This Row],[LENGTH]],Table5[[#This Row],[LENGTH]],Table5[[#This Row],[WIDTH]])*25.4,0)</f>
        <v>0</v>
      </c>
      <c r="BO28" s="106">
        <v>12</v>
      </c>
      <c r="BP28" s="106">
        <v>12</v>
      </c>
      <c r="BQ28" s="106">
        <v>12</v>
      </c>
      <c r="BR28" s="107">
        <v>12</v>
      </c>
    </row>
    <row r="29" spans="1:70" ht="57.75" customHeight="1" thickBot="1" x14ac:dyDescent="0.4">
      <c r="A29" s="89">
        <v>16</v>
      </c>
      <c r="B29" s="90"/>
      <c r="C29" s="91"/>
      <c r="D29" s="91"/>
      <c r="E29" s="92"/>
      <c r="F29" s="204"/>
      <c r="G29" s="91"/>
      <c r="H29" s="91"/>
      <c r="I29" s="91"/>
      <c r="K29" s="93"/>
      <c r="L29" s="3"/>
      <c r="M29" s="3"/>
      <c r="N29" s="91"/>
      <c r="O29" s="91"/>
      <c r="P29" s="208"/>
      <c r="Q29" s="209"/>
      <c r="R29" s="94"/>
      <c r="S29" s="205">
        <f>Table5[[#This Row],[UNIT PRICE]]*Table5[[#This Row],[PANEL SQ. FT PER LINE]]</f>
        <v>0</v>
      </c>
      <c r="U29" s="111"/>
      <c r="V29" s="97">
        <f>Table5[[#This Row],[QUANTITY]]*((Table5[[#This Row],[WIDTH]]*Table5[[#This Row],[LENGTH]])/144)</f>
        <v>0</v>
      </c>
      <c r="W29" s="98"/>
      <c r="X29" s="99" t="str">
        <f t="shared" si="0"/>
        <v/>
      </c>
      <c r="Y29" s="157" t="s">
        <v>96</v>
      </c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9"/>
      <c r="AO29" s="100"/>
      <c r="AP29" s="101"/>
      <c r="AQ29" s="101"/>
      <c r="AR29" s="101"/>
      <c r="AS29" s="101"/>
      <c r="AT29" s="101"/>
      <c r="AU29" s="101"/>
      <c r="AV29" s="103"/>
      <c r="AW29" s="103"/>
      <c r="AX29" s="103"/>
      <c r="AY29" s="103"/>
      <c r="AZ29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29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29" s="104"/>
      <c r="BC29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"&amp;AZ29&amp;"X"&amp;BA29&amp;" "&amp;Table5[[#This Row],[PANEL '# ON BOTTOM LEFT CORNER]]</f>
        <v>#N/A</v>
      </c>
      <c r="BD29" s="106">
        <f>VLOOKUP(Table5[[#This Row],[VENEER PANEL NET THICKNESS]],LookUpTable_PnlThicknessFormat,3,FALSE)</f>
        <v>0</v>
      </c>
      <c r="BE29" s="106"/>
      <c r="BF29" s="106"/>
      <c r="BG29" s="106"/>
      <c r="BH29" s="107">
        <f>IF(Table5[[#This Row],[WIDTH]]&gt;Table5[[#This Row],[LENGTH]],2,1)</f>
        <v>1</v>
      </c>
      <c r="BI29" s="118"/>
      <c r="BJ29" s="118"/>
      <c r="BK29" s="108" t="e">
        <f t="shared" si="1"/>
        <v>#N/A</v>
      </c>
      <c r="BL29" s="110">
        <f>Table5[[#This Row],[QUANTITY]]</f>
        <v>0</v>
      </c>
      <c r="BM29" s="106">
        <f>ROUND(IF(Table5[[#This Row],[WIDTH]]&gt;Table5[[#This Row],[LENGTH]],Table5[[#This Row],[LENGTH]],Table5[[#This Row],[WIDTH]])*25.4,0)</f>
        <v>0</v>
      </c>
      <c r="BN29" s="106">
        <f>ROUND(IF(Table5[[#This Row],[WIDTH]]&lt;Table5[[#This Row],[LENGTH]],Table5[[#This Row],[LENGTH]],Table5[[#This Row],[WIDTH]])*25.4,0)</f>
        <v>0</v>
      </c>
      <c r="BO29" s="106">
        <v>12</v>
      </c>
      <c r="BP29" s="106">
        <v>12</v>
      </c>
      <c r="BQ29" s="106">
        <v>12</v>
      </c>
      <c r="BR29" s="107">
        <v>12</v>
      </c>
    </row>
    <row r="30" spans="1:70" ht="57.75" customHeight="1" x14ac:dyDescent="0.35">
      <c r="A30" s="89">
        <v>17</v>
      </c>
      <c r="B30" s="90"/>
      <c r="C30" s="91"/>
      <c r="D30" s="91"/>
      <c r="E30" s="92"/>
      <c r="F30" s="204"/>
      <c r="G30" s="91"/>
      <c r="H30" s="91"/>
      <c r="I30" s="91"/>
      <c r="K30" s="93"/>
      <c r="L30" s="3"/>
      <c r="M30" s="3"/>
      <c r="N30" s="91"/>
      <c r="O30" s="91"/>
      <c r="P30" s="208"/>
      <c r="Q30" s="209"/>
      <c r="R30" s="94"/>
      <c r="S30" s="205">
        <f>Table5[[#This Row],[UNIT PRICE]]*Table5[[#This Row],[PANEL SQ. FT PER LINE]]</f>
        <v>0</v>
      </c>
      <c r="U30" s="111"/>
      <c r="V30" s="97">
        <f>Table5[[#This Row],[QUANTITY]]*((Table5[[#This Row],[WIDTH]]*Table5[[#This Row],[LENGTH]])/144)</f>
        <v>0</v>
      </c>
      <c r="W30" s="98"/>
      <c r="X30" s="99" t="str">
        <f t="shared" si="0"/>
        <v/>
      </c>
      <c r="AO30" s="100"/>
      <c r="AP30" s="101"/>
      <c r="AQ30" s="101"/>
      <c r="AR30" s="101"/>
      <c r="AS30" s="101"/>
      <c r="AT30" s="101"/>
      <c r="AU30" s="101"/>
      <c r="AV30" s="103"/>
      <c r="AW30" s="103"/>
      <c r="AX30" s="103"/>
      <c r="AY30" s="103"/>
      <c r="AZ30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30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30" s="104"/>
      <c r="BC30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"&amp;AZ30&amp;"X"&amp;BA30&amp;" "&amp;Table5[[#This Row],[PANEL '# ON BOTTOM LEFT CORNER]]</f>
        <v>#N/A</v>
      </c>
      <c r="BD30" s="106">
        <f>VLOOKUP(Table5[[#This Row],[VENEER PANEL NET THICKNESS]],LookUpTable_PnlThicknessFormat,3,FALSE)</f>
        <v>0</v>
      </c>
      <c r="BE30" s="106"/>
      <c r="BF30" s="106"/>
      <c r="BG30" s="106"/>
      <c r="BH30" s="107">
        <f>IF(Table5[[#This Row],[WIDTH]]&gt;Table5[[#This Row],[LENGTH]],2,1)</f>
        <v>1</v>
      </c>
      <c r="BI30" s="118"/>
      <c r="BJ30" s="118"/>
      <c r="BK30" s="108" t="e">
        <f t="shared" si="1"/>
        <v>#N/A</v>
      </c>
      <c r="BL30" s="110">
        <f>Table5[[#This Row],[QUANTITY]]</f>
        <v>0</v>
      </c>
      <c r="BM30" s="106">
        <f>ROUND(IF(Table5[[#This Row],[WIDTH]]&gt;Table5[[#This Row],[LENGTH]],Table5[[#This Row],[LENGTH]],Table5[[#This Row],[WIDTH]])*25.4,0)</f>
        <v>0</v>
      </c>
      <c r="BN30" s="106">
        <f>ROUND(IF(Table5[[#This Row],[WIDTH]]&lt;Table5[[#This Row],[LENGTH]],Table5[[#This Row],[LENGTH]],Table5[[#This Row],[WIDTH]])*25.4,0)</f>
        <v>0</v>
      </c>
      <c r="BO30" s="106">
        <v>12</v>
      </c>
      <c r="BP30" s="106">
        <v>12</v>
      </c>
      <c r="BQ30" s="106">
        <v>12</v>
      </c>
      <c r="BR30" s="107">
        <v>12</v>
      </c>
    </row>
    <row r="31" spans="1:70" ht="57.75" customHeight="1" x14ac:dyDescent="0.35">
      <c r="A31" s="89">
        <v>18</v>
      </c>
      <c r="B31" s="90"/>
      <c r="C31" s="91"/>
      <c r="D31" s="91"/>
      <c r="E31" s="92"/>
      <c r="F31" s="204"/>
      <c r="G31" s="91"/>
      <c r="H31" s="91"/>
      <c r="I31" s="91"/>
      <c r="K31" s="93"/>
      <c r="L31" s="3"/>
      <c r="M31" s="3"/>
      <c r="N31" s="91"/>
      <c r="O31" s="91"/>
      <c r="P31" s="208"/>
      <c r="Q31" s="209"/>
      <c r="R31" s="94"/>
      <c r="S31" s="205">
        <f>Table5[[#This Row],[UNIT PRICE]]*Table5[[#This Row],[PANEL SQ. FT PER LINE]]</f>
        <v>0</v>
      </c>
      <c r="U31" s="111"/>
      <c r="V31" s="97">
        <f>Table5[[#This Row],[QUANTITY]]*((Table5[[#This Row],[WIDTH]]*Table5[[#This Row],[LENGTH]])/144)</f>
        <v>0</v>
      </c>
      <c r="W31" s="98"/>
      <c r="X31" s="99" t="str">
        <f t="shared" si="0"/>
        <v/>
      </c>
      <c r="AO31" s="100"/>
      <c r="AP31" s="101"/>
      <c r="AQ31" s="101"/>
      <c r="AR31" s="101"/>
      <c r="AS31" s="101"/>
      <c r="AT31" s="101"/>
      <c r="AU31" s="101"/>
      <c r="AV31" s="103"/>
      <c r="AW31" s="103"/>
      <c r="AX31" s="103"/>
      <c r="AY31" s="103"/>
      <c r="AZ31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31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31" s="104"/>
      <c r="BC31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"&amp;AZ31&amp;"X"&amp;BA31&amp;" "&amp;Table5[[#This Row],[PANEL '# ON BOTTOM LEFT CORNER]]</f>
        <v>#N/A</v>
      </c>
      <c r="BD31" s="106">
        <f>VLOOKUP(Table5[[#This Row],[VENEER PANEL NET THICKNESS]],LookUpTable_PnlThicknessFormat,3,FALSE)</f>
        <v>0</v>
      </c>
      <c r="BE31" s="106"/>
      <c r="BF31" s="106"/>
      <c r="BG31" s="106"/>
      <c r="BH31" s="107">
        <f>IF(Table5[[#This Row],[WIDTH]]&gt;Table5[[#This Row],[LENGTH]],2,1)</f>
        <v>1</v>
      </c>
      <c r="BI31" s="118"/>
      <c r="BJ31" s="118"/>
      <c r="BK31" s="108" t="e">
        <f t="shared" si="1"/>
        <v>#N/A</v>
      </c>
      <c r="BL31" s="110">
        <f>Table5[[#This Row],[QUANTITY]]</f>
        <v>0</v>
      </c>
      <c r="BM31" s="106">
        <f>ROUND(IF(Table5[[#This Row],[WIDTH]]&gt;Table5[[#This Row],[LENGTH]],Table5[[#This Row],[LENGTH]],Table5[[#This Row],[WIDTH]])*25.4,0)</f>
        <v>0</v>
      </c>
      <c r="BN31" s="106">
        <f>ROUND(IF(Table5[[#This Row],[WIDTH]]&lt;Table5[[#This Row],[LENGTH]],Table5[[#This Row],[LENGTH]],Table5[[#This Row],[WIDTH]])*25.4,0)</f>
        <v>0</v>
      </c>
      <c r="BO31" s="106">
        <v>12</v>
      </c>
      <c r="BP31" s="106">
        <v>12</v>
      </c>
      <c r="BQ31" s="106">
        <v>12</v>
      </c>
      <c r="BR31" s="107">
        <v>12</v>
      </c>
    </row>
    <row r="32" spans="1:70" ht="57.75" customHeight="1" x14ac:dyDescent="0.35">
      <c r="A32" s="89">
        <v>19</v>
      </c>
      <c r="B32" s="90"/>
      <c r="C32" s="91"/>
      <c r="D32" s="91"/>
      <c r="E32" s="92"/>
      <c r="F32" s="204"/>
      <c r="G32" s="91"/>
      <c r="H32" s="91"/>
      <c r="I32" s="91"/>
      <c r="K32" s="93"/>
      <c r="L32" s="3"/>
      <c r="M32" s="3"/>
      <c r="N32" s="91"/>
      <c r="O32" s="91"/>
      <c r="P32" s="208"/>
      <c r="Q32" s="209"/>
      <c r="R32" s="94"/>
      <c r="S32" s="205">
        <f>Table5[[#This Row],[UNIT PRICE]]*Table5[[#This Row],[PANEL SQ. FT PER LINE]]</f>
        <v>0</v>
      </c>
      <c r="U32" s="111"/>
      <c r="V32" s="97">
        <f>Table5[[#This Row],[QUANTITY]]*((Table5[[#This Row],[WIDTH]]*Table5[[#This Row],[LENGTH]])/144)</f>
        <v>0</v>
      </c>
      <c r="W32" s="98"/>
      <c r="X32" s="99" t="str">
        <f t="shared" ref="X32:X38" si="10">IF(F32="","",IF(OR(F32="A1",F32="AA"),(2*E32*L32*M32)/144,(E32*L32*M32)/144))</f>
        <v/>
      </c>
      <c r="AO32" s="100"/>
      <c r="AP32" s="101"/>
      <c r="AQ32" s="101"/>
      <c r="AR32" s="101"/>
      <c r="AS32" s="101"/>
      <c r="AT32" s="101"/>
      <c r="AU32" s="101"/>
      <c r="AV32" s="103"/>
      <c r="AW32" s="103"/>
      <c r="AX32" s="103"/>
      <c r="AY32" s="103"/>
      <c r="AZ32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32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32" s="104"/>
      <c r="BC32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"&amp;AZ32&amp;"X"&amp;BA32&amp;" "&amp;Table5[[#This Row],[PANEL '# ON BOTTOM LEFT CORNER]]</f>
        <v>#N/A</v>
      </c>
      <c r="BD32" s="106">
        <f>VLOOKUP(Table5[[#This Row],[VENEER PANEL NET THICKNESS]],LookUpTable_PnlThicknessFormat,3,FALSE)</f>
        <v>0</v>
      </c>
      <c r="BE32" s="106"/>
      <c r="BF32" s="106"/>
      <c r="BG32" s="106"/>
      <c r="BH32" s="107">
        <f>IF(Table5[[#This Row],[WIDTH]]&gt;Table5[[#This Row],[LENGTH]],2,1)</f>
        <v>1</v>
      </c>
      <c r="BI32" s="118"/>
      <c r="BJ32" s="118"/>
      <c r="BK32" s="108" t="e">
        <f t="shared" ref="BK32:BK38" si="11">BC32</f>
        <v>#N/A</v>
      </c>
      <c r="BL32" s="110">
        <f>Table5[[#This Row],[QUANTITY]]</f>
        <v>0</v>
      </c>
      <c r="BM32" s="106">
        <f>ROUND(IF(Table5[[#This Row],[WIDTH]]&gt;Table5[[#This Row],[LENGTH]],Table5[[#This Row],[LENGTH]],Table5[[#This Row],[WIDTH]])*25.4,0)</f>
        <v>0</v>
      </c>
      <c r="BN32" s="106">
        <f>ROUND(IF(Table5[[#This Row],[WIDTH]]&lt;Table5[[#This Row],[LENGTH]],Table5[[#This Row],[LENGTH]],Table5[[#This Row],[WIDTH]])*25.4,0)</f>
        <v>0</v>
      </c>
      <c r="BO32" s="106">
        <v>12</v>
      </c>
      <c r="BP32" s="106">
        <v>12</v>
      </c>
      <c r="BQ32" s="106">
        <v>12</v>
      </c>
      <c r="BR32" s="107">
        <v>12</v>
      </c>
    </row>
    <row r="33" spans="1:70" ht="57.75" customHeight="1" x14ac:dyDescent="0.35">
      <c r="A33" s="89">
        <v>20</v>
      </c>
      <c r="B33" s="90"/>
      <c r="C33" s="91"/>
      <c r="D33" s="91"/>
      <c r="E33" s="92"/>
      <c r="F33" s="204"/>
      <c r="G33" s="91"/>
      <c r="H33" s="91"/>
      <c r="I33" s="91"/>
      <c r="K33" s="93"/>
      <c r="L33" s="3"/>
      <c r="M33" s="3"/>
      <c r="N33" s="91"/>
      <c r="O33" s="91"/>
      <c r="P33" s="208"/>
      <c r="Q33" s="209"/>
      <c r="R33" s="94"/>
      <c r="S33" s="205">
        <f>Table5[[#This Row],[UNIT PRICE]]*Table5[[#This Row],[PANEL SQ. FT PER LINE]]</f>
        <v>0</v>
      </c>
      <c r="U33" s="111"/>
      <c r="V33" s="97">
        <f>Table5[[#This Row],[QUANTITY]]*((Table5[[#This Row],[WIDTH]]*Table5[[#This Row],[LENGTH]])/144)</f>
        <v>0</v>
      </c>
      <c r="W33" s="98"/>
      <c r="X33" s="99" t="str">
        <f t="shared" si="10"/>
        <v/>
      </c>
      <c r="AO33" s="100"/>
      <c r="AP33" s="101"/>
      <c r="AQ33" s="101"/>
      <c r="AR33" s="101"/>
      <c r="AS33" s="101"/>
      <c r="AT33" s="101"/>
      <c r="AU33" s="101"/>
      <c r="AV33" s="103"/>
      <c r="AW33" s="103"/>
      <c r="AX33" s="103"/>
      <c r="AY33" s="103"/>
      <c r="AZ33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33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33" s="104"/>
      <c r="BC33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"&amp;AZ33&amp;"X"&amp;BA33&amp;" "&amp;Table5[[#This Row],[PANEL '# ON BOTTOM LEFT CORNER]]</f>
        <v>#N/A</v>
      </c>
      <c r="BD33" s="106">
        <f>VLOOKUP(Table5[[#This Row],[VENEER PANEL NET THICKNESS]],LookUpTable_PnlThicknessFormat,3,FALSE)</f>
        <v>0</v>
      </c>
      <c r="BE33" s="106"/>
      <c r="BF33" s="106"/>
      <c r="BG33" s="106"/>
      <c r="BH33" s="107">
        <f>IF(Table5[[#This Row],[WIDTH]]&gt;Table5[[#This Row],[LENGTH]],2,1)</f>
        <v>1</v>
      </c>
      <c r="BI33" s="118"/>
      <c r="BJ33" s="118"/>
      <c r="BK33" s="108" t="e">
        <f t="shared" si="11"/>
        <v>#N/A</v>
      </c>
      <c r="BL33" s="110">
        <f>Table5[[#This Row],[QUANTITY]]</f>
        <v>0</v>
      </c>
      <c r="BM33" s="106">
        <f>ROUND(IF(Table5[[#This Row],[WIDTH]]&gt;Table5[[#This Row],[LENGTH]],Table5[[#This Row],[LENGTH]],Table5[[#This Row],[WIDTH]])*25.4,0)</f>
        <v>0</v>
      </c>
      <c r="BN33" s="106">
        <f>ROUND(IF(Table5[[#This Row],[WIDTH]]&lt;Table5[[#This Row],[LENGTH]],Table5[[#This Row],[LENGTH]],Table5[[#This Row],[WIDTH]])*25.4,0)</f>
        <v>0</v>
      </c>
      <c r="BO33" s="106">
        <v>12</v>
      </c>
      <c r="BP33" s="106">
        <v>12</v>
      </c>
      <c r="BQ33" s="106">
        <v>12</v>
      </c>
      <c r="BR33" s="107">
        <v>12</v>
      </c>
    </row>
    <row r="34" spans="1:70" ht="57.75" customHeight="1" x14ac:dyDescent="0.35">
      <c r="A34" s="89">
        <v>21</v>
      </c>
      <c r="B34" s="90"/>
      <c r="C34" s="91"/>
      <c r="D34" s="91"/>
      <c r="E34" s="92"/>
      <c r="F34" s="204"/>
      <c r="G34" s="91"/>
      <c r="H34" s="91"/>
      <c r="I34" s="91"/>
      <c r="K34" s="93"/>
      <c r="L34" s="3"/>
      <c r="M34" s="3"/>
      <c r="N34" s="91"/>
      <c r="O34" s="91"/>
      <c r="P34" s="208"/>
      <c r="Q34" s="209"/>
      <c r="R34" s="94"/>
      <c r="S34" s="205">
        <f>Table5[[#This Row],[UNIT PRICE]]*Table5[[#This Row],[PANEL SQ. FT PER LINE]]</f>
        <v>0</v>
      </c>
      <c r="U34" s="111"/>
      <c r="V34" s="97">
        <f>Table5[[#This Row],[QUANTITY]]*((Table5[[#This Row],[WIDTH]]*Table5[[#This Row],[LENGTH]])/144)</f>
        <v>0</v>
      </c>
      <c r="W34" s="98"/>
      <c r="X34" s="99" t="str">
        <f t="shared" si="10"/>
        <v/>
      </c>
      <c r="AO34" s="100"/>
      <c r="AP34" s="101"/>
      <c r="AQ34" s="101"/>
      <c r="AR34" s="101"/>
      <c r="AS34" s="101"/>
      <c r="AT34" s="101"/>
      <c r="AU34" s="101"/>
      <c r="AV34" s="103"/>
      <c r="AW34" s="103"/>
      <c r="AX34" s="103"/>
      <c r="AY34" s="103"/>
      <c r="AZ34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34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34" s="104"/>
      <c r="BC34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"&amp;AZ34&amp;"X"&amp;BA34&amp;" "&amp;Table5[[#This Row],[PANEL '# ON BOTTOM LEFT CORNER]]</f>
        <v>#N/A</v>
      </c>
      <c r="BD34" s="106">
        <f>VLOOKUP(Table5[[#This Row],[VENEER PANEL NET THICKNESS]],LookUpTable_PnlThicknessFormat,3,FALSE)</f>
        <v>0</v>
      </c>
      <c r="BE34" s="106"/>
      <c r="BF34" s="106"/>
      <c r="BG34" s="106"/>
      <c r="BH34" s="107">
        <f>IF(Table5[[#This Row],[WIDTH]]&gt;Table5[[#This Row],[LENGTH]],2,1)</f>
        <v>1</v>
      </c>
      <c r="BI34" s="118"/>
      <c r="BJ34" s="118"/>
      <c r="BK34" s="108" t="e">
        <f t="shared" si="11"/>
        <v>#N/A</v>
      </c>
      <c r="BL34" s="110">
        <f>Table5[[#This Row],[QUANTITY]]</f>
        <v>0</v>
      </c>
      <c r="BM34" s="106">
        <f>ROUND(IF(Table5[[#This Row],[WIDTH]]&gt;Table5[[#This Row],[LENGTH]],Table5[[#This Row],[LENGTH]],Table5[[#This Row],[WIDTH]])*25.4,0)</f>
        <v>0</v>
      </c>
      <c r="BN34" s="106">
        <f>ROUND(IF(Table5[[#This Row],[WIDTH]]&lt;Table5[[#This Row],[LENGTH]],Table5[[#This Row],[LENGTH]],Table5[[#This Row],[WIDTH]])*25.4,0)</f>
        <v>0</v>
      </c>
      <c r="BO34" s="106">
        <v>12</v>
      </c>
      <c r="BP34" s="106">
        <v>12</v>
      </c>
      <c r="BQ34" s="106">
        <v>12</v>
      </c>
      <c r="BR34" s="107">
        <v>12</v>
      </c>
    </row>
    <row r="35" spans="1:70" ht="57.75" customHeight="1" x14ac:dyDescent="0.35">
      <c r="A35" s="89">
        <v>22</v>
      </c>
      <c r="B35" s="90"/>
      <c r="C35" s="91"/>
      <c r="D35" s="91"/>
      <c r="E35" s="92"/>
      <c r="F35" s="204"/>
      <c r="G35" s="91"/>
      <c r="H35" s="91"/>
      <c r="I35" s="91"/>
      <c r="K35" s="93"/>
      <c r="L35" s="3"/>
      <c r="M35" s="3"/>
      <c r="N35" s="91"/>
      <c r="O35" s="91"/>
      <c r="P35" s="208"/>
      <c r="Q35" s="209"/>
      <c r="R35" s="94"/>
      <c r="S35" s="205">
        <f>Table5[[#This Row],[UNIT PRICE]]*Table5[[#This Row],[PANEL SQ. FT PER LINE]]</f>
        <v>0</v>
      </c>
      <c r="U35" s="111"/>
      <c r="V35" s="97">
        <f>Table5[[#This Row],[QUANTITY]]*((Table5[[#This Row],[WIDTH]]*Table5[[#This Row],[LENGTH]])/144)</f>
        <v>0</v>
      </c>
      <c r="W35" s="98"/>
      <c r="X35" s="99" t="str">
        <f t="shared" si="10"/>
        <v/>
      </c>
      <c r="AO35" s="100"/>
      <c r="AP35" s="101"/>
      <c r="AQ35" s="101"/>
      <c r="AR35" s="101"/>
      <c r="AS35" s="101"/>
      <c r="AT35" s="101"/>
      <c r="AU35" s="101"/>
      <c r="AV35" s="103"/>
      <c r="AW35" s="103"/>
      <c r="AX35" s="103"/>
      <c r="AY35" s="103"/>
      <c r="AZ35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35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35" s="104"/>
      <c r="BC35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"&amp;AZ35&amp;"X"&amp;BA35&amp;" "&amp;Table5[[#This Row],[PANEL '# ON BOTTOM LEFT CORNER]]</f>
        <v>#N/A</v>
      </c>
      <c r="BD35" s="106">
        <f>VLOOKUP(Table5[[#This Row],[VENEER PANEL NET THICKNESS]],LookUpTable_PnlThicknessFormat,3,FALSE)</f>
        <v>0</v>
      </c>
      <c r="BE35" s="106"/>
      <c r="BF35" s="106"/>
      <c r="BG35" s="106"/>
      <c r="BH35" s="107">
        <f>IF(Table5[[#This Row],[WIDTH]]&gt;Table5[[#This Row],[LENGTH]],2,1)</f>
        <v>1</v>
      </c>
      <c r="BI35" s="118"/>
      <c r="BJ35" s="118"/>
      <c r="BK35" s="108" t="e">
        <f t="shared" si="11"/>
        <v>#N/A</v>
      </c>
      <c r="BL35" s="110">
        <f>Table5[[#This Row],[QUANTITY]]</f>
        <v>0</v>
      </c>
      <c r="BM35" s="106">
        <f>ROUND(IF(Table5[[#This Row],[WIDTH]]&gt;Table5[[#This Row],[LENGTH]],Table5[[#This Row],[LENGTH]],Table5[[#This Row],[WIDTH]])*25.4,0)</f>
        <v>0</v>
      </c>
      <c r="BN35" s="106">
        <f>ROUND(IF(Table5[[#This Row],[WIDTH]]&lt;Table5[[#This Row],[LENGTH]],Table5[[#This Row],[LENGTH]],Table5[[#This Row],[WIDTH]])*25.4,0)</f>
        <v>0</v>
      </c>
      <c r="BO35" s="106">
        <v>12</v>
      </c>
      <c r="BP35" s="106">
        <v>12</v>
      </c>
      <c r="BQ35" s="106">
        <v>12</v>
      </c>
      <c r="BR35" s="107">
        <v>12</v>
      </c>
    </row>
    <row r="36" spans="1:70" ht="57.75" customHeight="1" x14ac:dyDescent="0.35">
      <c r="A36" s="89">
        <v>23</v>
      </c>
      <c r="B36" s="90"/>
      <c r="C36" s="91"/>
      <c r="D36" s="91"/>
      <c r="E36" s="92"/>
      <c r="F36" s="204"/>
      <c r="G36" s="91"/>
      <c r="H36" s="91"/>
      <c r="I36" s="91"/>
      <c r="K36" s="93"/>
      <c r="L36" s="3"/>
      <c r="M36" s="3"/>
      <c r="N36" s="91"/>
      <c r="O36" s="91"/>
      <c r="P36" s="208"/>
      <c r="Q36" s="209"/>
      <c r="R36" s="94"/>
      <c r="S36" s="205">
        <f>Table5[[#This Row],[UNIT PRICE]]*Table5[[#This Row],[PANEL SQ. FT PER LINE]]</f>
        <v>0</v>
      </c>
      <c r="U36" s="111"/>
      <c r="V36" s="97">
        <f>Table5[[#This Row],[QUANTITY]]*((Table5[[#This Row],[WIDTH]]*Table5[[#This Row],[LENGTH]])/144)</f>
        <v>0</v>
      </c>
      <c r="W36" s="98"/>
      <c r="X36" s="99" t="str">
        <f t="shared" si="10"/>
        <v/>
      </c>
      <c r="AO36" s="100"/>
      <c r="AP36" s="101"/>
      <c r="AQ36" s="101"/>
      <c r="AR36" s="101"/>
      <c r="AS36" s="101"/>
      <c r="AT36" s="101"/>
      <c r="AU36" s="101"/>
      <c r="AV36" s="103"/>
      <c r="AW36" s="103"/>
      <c r="AX36" s="103"/>
      <c r="AY36" s="103"/>
      <c r="AZ36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36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36" s="104"/>
      <c r="BC36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"&amp;AZ36&amp;"X"&amp;BA36&amp;" "&amp;Table5[[#This Row],[PANEL '# ON BOTTOM LEFT CORNER]]</f>
        <v>#N/A</v>
      </c>
      <c r="BD36" s="106">
        <f>VLOOKUP(Table5[[#This Row],[VENEER PANEL NET THICKNESS]],LookUpTable_PnlThicknessFormat,3,FALSE)</f>
        <v>0</v>
      </c>
      <c r="BE36" s="106"/>
      <c r="BF36" s="106"/>
      <c r="BG36" s="106"/>
      <c r="BH36" s="107">
        <f>IF(Table5[[#This Row],[WIDTH]]&gt;Table5[[#This Row],[LENGTH]],2,1)</f>
        <v>1</v>
      </c>
      <c r="BI36" s="118"/>
      <c r="BJ36" s="118"/>
      <c r="BK36" s="108" t="e">
        <f t="shared" si="11"/>
        <v>#N/A</v>
      </c>
      <c r="BL36" s="110">
        <f>Table5[[#This Row],[QUANTITY]]</f>
        <v>0</v>
      </c>
      <c r="BM36" s="106">
        <f>ROUND(IF(Table5[[#This Row],[WIDTH]]&gt;Table5[[#This Row],[LENGTH]],Table5[[#This Row],[LENGTH]],Table5[[#This Row],[WIDTH]])*25.4,0)</f>
        <v>0</v>
      </c>
      <c r="BN36" s="106">
        <f>ROUND(IF(Table5[[#This Row],[WIDTH]]&lt;Table5[[#This Row],[LENGTH]],Table5[[#This Row],[LENGTH]],Table5[[#This Row],[WIDTH]])*25.4,0)</f>
        <v>0</v>
      </c>
      <c r="BO36" s="106">
        <v>12</v>
      </c>
      <c r="BP36" s="106">
        <v>12</v>
      </c>
      <c r="BQ36" s="106">
        <v>12</v>
      </c>
      <c r="BR36" s="107">
        <v>12</v>
      </c>
    </row>
    <row r="37" spans="1:70" ht="57.75" customHeight="1" x14ac:dyDescent="0.35">
      <c r="A37" s="89">
        <v>24</v>
      </c>
      <c r="B37" s="90"/>
      <c r="C37" s="91"/>
      <c r="D37" s="91"/>
      <c r="E37" s="92"/>
      <c r="F37" s="204"/>
      <c r="G37" s="91"/>
      <c r="H37" s="91"/>
      <c r="I37" s="91"/>
      <c r="K37" s="93"/>
      <c r="L37" s="3"/>
      <c r="M37" s="3"/>
      <c r="N37" s="91"/>
      <c r="O37" s="91"/>
      <c r="P37" s="208"/>
      <c r="Q37" s="209"/>
      <c r="R37" s="94"/>
      <c r="S37" s="205">
        <f>Table5[[#This Row],[UNIT PRICE]]*Table5[[#This Row],[PANEL SQ. FT PER LINE]]</f>
        <v>0</v>
      </c>
      <c r="U37" s="111"/>
      <c r="V37" s="97">
        <f>Table5[[#This Row],[QUANTITY]]*((Table5[[#This Row],[WIDTH]]*Table5[[#This Row],[LENGTH]])/144)</f>
        <v>0</v>
      </c>
      <c r="W37" s="98"/>
      <c r="X37" s="99" t="str">
        <f t="shared" si="10"/>
        <v/>
      </c>
      <c r="AO37" s="100"/>
      <c r="AP37" s="101"/>
      <c r="AQ37" s="101"/>
      <c r="AR37" s="101"/>
      <c r="AS37" s="101"/>
      <c r="AT37" s="101"/>
      <c r="AU37" s="101"/>
      <c r="AV37" s="103"/>
      <c r="AW37" s="103"/>
      <c r="AX37" s="103"/>
      <c r="AY37" s="103"/>
      <c r="AZ37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37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37" s="104"/>
      <c r="BC37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"&amp;AZ37&amp;"X"&amp;BA37&amp;" "&amp;Table5[[#This Row],[PANEL '# ON BOTTOM LEFT CORNER]]</f>
        <v>#N/A</v>
      </c>
      <c r="BD37" s="106">
        <f>VLOOKUP(Table5[[#This Row],[VENEER PANEL NET THICKNESS]],LookUpTable_PnlThicknessFormat,3,FALSE)</f>
        <v>0</v>
      </c>
      <c r="BE37" s="106"/>
      <c r="BF37" s="106"/>
      <c r="BG37" s="106"/>
      <c r="BH37" s="107">
        <f>IF(Table5[[#This Row],[WIDTH]]&gt;Table5[[#This Row],[LENGTH]],2,1)</f>
        <v>1</v>
      </c>
      <c r="BI37" s="118"/>
      <c r="BJ37" s="118"/>
      <c r="BK37" s="108" t="e">
        <f t="shared" si="11"/>
        <v>#N/A</v>
      </c>
      <c r="BL37" s="110">
        <f>Table5[[#This Row],[QUANTITY]]</f>
        <v>0</v>
      </c>
      <c r="BM37" s="106">
        <f>ROUND(IF(Table5[[#This Row],[WIDTH]]&gt;Table5[[#This Row],[LENGTH]],Table5[[#This Row],[LENGTH]],Table5[[#This Row],[WIDTH]])*25.4,0)</f>
        <v>0</v>
      </c>
      <c r="BN37" s="106">
        <f>ROUND(IF(Table5[[#This Row],[WIDTH]]&lt;Table5[[#This Row],[LENGTH]],Table5[[#This Row],[LENGTH]],Table5[[#This Row],[WIDTH]])*25.4,0)</f>
        <v>0</v>
      </c>
      <c r="BO37" s="106">
        <v>12</v>
      </c>
      <c r="BP37" s="106">
        <v>12</v>
      </c>
      <c r="BQ37" s="106">
        <v>12</v>
      </c>
      <c r="BR37" s="107">
        <v>12</v>
      </c>
    </row>
    <row r="38" spans="1:70" ht="57.75" customHeight="1" x14ac:dyDescent="0.35">
      <c r="A38" s="89">
        <v>25</v>
      </c>
      <c r="B38" s="90"/>
      <c r="C38" s="91"/>
      <c r="D38" s="91"/>
      <c r="E38" s="92"/>
      <c r="F38" s="204"/>
      <c r="G38" s="91"/>
      <c r="H38" s="91"/>
      <c r="I38" s="91"/>
      <c r="K38" s="93"/>
      <c r="L38" s="3"/>
      <c r="M38" s="3"/>
      <c r="N38" s="91"/>
      <c r="O38" s="91"/>
      <c r="P38" s="208"/>
      <c r="Q38" s="209"/>
      <c r="R38" s="94"/>
      <c r="S38" s="205">
        <f>Table5[[#This Row],[UNIT PRICE]]*Table5[[#This Row],[PANEL SQ. FT PER LINE]]</f>
        <v>0</v>
      </c>
      <c r="U38" s="111"/>
      <c r="V38" s="97">
        <f>Table5[[#This Row],[QUANTITY]]*((Table5[[#This Row],[WIDTH]]*Table5[[#This Row],[LENGTH]])/144)</f>
        <v>0</v>
      </c>
      <c r="W38" s="98"/>
      <c r="X38" s="99" t="str">
        <f t="shared" si="10"/>
        <v/>
      </c>
      <c r="AO38" s="100"/>
      <c r="AP38" s="101"/>
      <c r="AQ38" s="101"/>
      <c r="AR38" s="101"/>
      <c r="AS38" s="101"/>
      <c r="AT38" s="101"/>
      <c r="AU38" s="101"/>
      <c r="AV38" s="103"/>
      <c r="AW38" s="103"/>
      <c r="AX38" s="103"/>
      <c r="AY38" s="103"/>
      <c r="AZ38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38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38" s="104"/>
      <c r="BC38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"&amp;AZ38&amp;"X"&amp;BA38&amp;" "&amp;Table5[[#This Row],[PANEL '# ON BOTTOM LEFT CORNER]]</f>
        <v>#N/A</v>
      </c>
      <c r="BD38" s="106">
        <f>VLOOKUP(Table5[[#This Row],[VENEER PANEL NET THICKNESS]],LookUpTable_PnlThicknessFormat,3,FALSE)</f>
        <v>0</v>
      </c>
      <c r="BE38" s="106"/>
      <c r="BF38" s="106"/>
      <c r="BG38" s="106"/>
      <c r="BH38" s="107">
        <f>IF(Table5[[#This Row],[WIDTH]]&gt;Table5[[#This Row],[LENGTH]],2,1)</f>
        <v>1</v>
      </c>
      <c r="BI38" s="118"/>
      <c r="BJ38" s="118"/>
      <c r="BK38" s="108" t="e">
        <f t="shared" si="11"/>
        <v>#N/A</v>
      </c>
      <c r="BL38" s="110">
        <f>Table5[[#This Row],[QUANTITY]]</f>
        <v>0</v>
      </c>
      <c r="BM38" s="106">
        <f>ROUND(IF(Table5[[#This Row],[WIDTH]]&gt;Table5[[#This Row],[LENGTH]],Table5[[#This Row],[LENGTH]],Table5[[#This Row],[WIDTH]])*25.4,0)</f>
        <v>0</v>
      </c>
      <c r="BN38" s="106">
        <f>ROUND(IF(Table5[[#This Row],[WIDTH]]&lt;Table5[[#This Row],[LENGTH]],Table5[[#This Row],[LENGTH]],Table5[[#This Row],[WIDTH]])*25.4,0)</f>
        <v>0</v>
      </c>
      <c r="BO38" s="106">
        <v>12</v>
      </c>
      <c r="BP38" s="106">
        <v>12</v>
      </c>
      <c r="BQ38" s="106">
        <v>12</v>
      </c>
      <c r="BR38" s="107">
        <v>12</v>
      </c>
    </row>
    <row r="39" spans="1:70" ht="57.75" customHeight="1" x14ac:dyDescent="0.35">
      <c r="A39" s="89">
        <v>26</v>
      </c>
      <c r="B39" s="90"/>
      <c r="C39" s="91"/>
      <c r="D39" s="91"/>
      <c r="E39" s="92"/>
      <c r="F39" s="204"/>
      <c r="G39" s="91"/>
      <c r="H39" s="91"/>
      <c r="I39" s="91"/>
      <c r="K39" s="93"/>
      <c r="L39" s="3"/>
      <c r="M39" s="3"/>
      <c r="N39" s="91"/>
      <c r="O39" s="91"/>
      <c r="P39" s="208"/>
      <c r="Q39" s="209"/>
      <c r="R39" s="94"/>
      <c r="S39" s="205">
        <f>Table5[[#This Row],[UNIT PRICE]]*Table5[[#This Row],[PANEL SQ. FT PER LINE]]</f>
        <v>0</v>
      </c>
      <c r="U39" s="111"/>
      <c r="V39" s="97">
        <f>Table5[[#This Row],[QUANTITY]]*((Table5[[#This Row],[WIDTH]]*Table5[[#This Row],[LENGTH]])/144)</f>
        <v>0</v>
      </c>
      <c r="W39" s="98"/>
      <c r="X39" s="99" t="str">
        <f t="shared" ref="X39:X49" si="12">IF(F39="","",IF(OR(F39="A1",F39="AA"),(2*E39*L39*M39)/144,(E39*L39*M39)/144))</f>
        <v/>
      </c>
      <c r="AO39" s="100"/>
      <c r="AP39" s="101"/>
      <c r="AQ39" s="101"/>
      <c r="AR39" s="101"/>
      <c r="AS39" s="101"/>
      <c r="AT39" s="101"/>
      <c r="AU39" s="101"/>
      <c r="AV39" s="103"/>
      <c r="AW39" s="103"/>
      <c r="AX39" s="103"/>
      <c r="AY39" s="103"/>
      <c r="AZ39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39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39" s="104"/>
      <c r="BC39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"&amp;AZ39&amp;"X"&amp;BA39&amp;" "&amp;Table5[[#This Row],[PANEL '# ON BOTTOM LEFT CORNER]]</f>
        <v>#N/A</v>
      </c>
      <c r="BD39" s="106">
        <f>VLOOKUP(Table5[[#This Row],[VENEER PANEL NET THICKNESS]],LookUpTable_PnlThicknessFormat,3,FALSE)</f>
        <v>0</v>
      </c>
      <c r="BE39" s="106"/>
      <c r="BF39" s="106"/>
      <c r="BG39" s="106"/>
      <c r="BH39" s="107">
        <f>IF(Table5[[#This Row],[WIDTH]]&gt;Table5[[#This Row],[LENGTH]],2,1)</f>
        <v>1</v>
      </c>
      <c r="BI39" s="118"/>
      <c r="BJ39" s="118"/>
      <c r="BK39" s="108" t="e">
        <f t="shared" ref="BK39:BK49" si="13">BC39</f>
        <v>#N/A</v>
      </c>
      <c r="BL39" s="110">
        <f>Table5[[#This Row],[QUANTITY]]</f>
        <v>0</v>
      </c>
      <c r="BM39" s="106">
        <f>ROUND(IF(Table5[[#This Row],[WIDTH]]&gt;Table5[[#This Row],[LENGTH]],Table5[[#This Row],[LENGTH]],Table5[[#This Row],[WIDTH]])*25.4,0)</f>
        <v>0</v>
      </c>
      <c r="BN39" s="106">
        <f>ROUND(IF(Table5[[#This Row],[WIDTH]]&lt;Table5[[#This Row],[LENGTH]],Table5[[#This Row],[LENGTH]],Table5[[#This Row],[WIDTH]])*25.4,0)</f>
        <v>0</v>
      </c>
      <c r="BO39" s="106">
        <v>12</v>
      </c>
      <c r="BP39" s="106">
        <v>12</v>
      </c>
      <c r="BQ39" s="106">
        <v>12</v>
      </c>
      <c r="BR39" s="107">
        <v>12</v>
      </c>
    </row>
    <row r="40" spans="1:70" ht="57.75" customHeight="1" x14ac:dyDescent="0.35">
      <c r="A40" s="89">
        <v>27</v>
      </c>
      <c r="B40" s="90"/>
      <c r="C40" s="91"/>
      <c r="D40" s="91"/>
      <c r="E40" s="92"/>
      <c r="F40" s="204"/>
      <c r="G40" s="91"/>
      <c r="H40" s="91"/>
      <c r="I40" s="91"/>
      <c r="K40" s="93"/>
      <c r="L40" s="3"/>
      <c r="M40" s="3"/>
      <c r="N40" s="91"/>
      <c r="O40" s="91"/>
      <c r="P40" s="208"/>
      <c r="Q40" s="209"/>
      <c r="R40" s="94"/>
      <c r="S40" s="205">
        <f>Table5[[#This Row],[UNIT PRICE]]*Table5[[#This Row],[PANEL SQ. FT PER LINE]]</f>
        <v>0</v>
      </c>
      <c r="U40" s="111"/>
      <c r="V40" s="97">
        <f>Table5[[#This Row],[QUANTITY]]*((Table5[[#This Row],[WIDTH]]*Table5[[#This Row],[LENGTH]])/144)</f>
        <v>0</v>
      </c>
      <c r="W40" s="98"/>
      <c r="X40" s="99" t="str">
        <f t="shared" si="12"/>
        <v/>
      </c>
      <c r="AO40" s="100"/>
      <c r="AP40" s="101"/>
      <c r="AQ40" s="101"/>
      <c r="AR40" s="101"/>
      <c r="AS40" s="101"/>
      <c r="AT40" s="101"/>
      <c r="AU40" s="101"/>
      <c r="AV40" s="103"/>
      <c r="AW40" s="103"/>
      <c r="AX40" s="103"/>
      <c r="AY40" s="103"/>
      <c r="AZ40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40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40" s="104"/>
      <c r="BC40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"&amp;AZ40&amp;"X"&amp;BA40&amp;" "&amp;Table5[[#This Row],[PANEL '# ON BOTTOM LEFT CORNER]]</f>
        <v>#N/A</v>
      </c>
      <c r="BD40" s="106">
        <f>VLOOKUP(Table5[[#This Row],[VENEER PANEL NET THICKNESS]],LookUpTable_PnlThicknessFormat,3,FALSE)</f>
        <v>0</v>
      </c>
      <c r="BE40" s="106"/>
      <c r="BF40" s="106"/>
      <c r="BG40" s="106"/>
      <c r="BH40" s="107">
        <f>IF(Table5[[#This Row],[WIDTH]]&gt;Table5[[#This Row],[LENGTH]],2,1)</f>
        <v>1</v>
      </c>
      <c r="BI40" s="118"/>
      <c r="BJ40" s="118"/>
      <c r="BK40" s="108" t="e">
        <f t="shared" si="13"/>
        <v>#N/A</v>
      </c>
      <c r="BL40" s="110">
        <f>Table5[[#This Row],[QUANTITY]]</f>
        <v>0</v>
      </c>
      <c r="BM40" s="106">
        <f>ROUND(IF(Table5[[#This Row],[WIDTH]]&gt;Table5[[#This Row],[LENGTH]],Table5[[#This Row],[LENGTH]],Table5[[#This Row],[WIDTH]])*25.4,0)</f>
        <v>0</v>
      </c>
      <c r="BN40" s="106">
        <f>ROUND(IF(Table5[[#This Row],[WIDTH]]&lt;Table5[[#This Row],[LENGTH]],Table5[[#This Row],[LENGTH]],Table5[[#This Row],[WIDTH]])*25.4,0)</f>
        <v>0</v>
      </c>
      <c r="BO40" s="106">
        <v>12</v>
      </c>
      <c r="BP40" s="106">
        <v>12</v>
      </c>
      <c r="BQ40" s="106">
        <v>12</v>
      </c>
      <c r="BR40" s="107">
        <v>12</v>
      </c>
    </row>
    <row r="41" spans="1:70" ht="57.75" customHeight="1" x14ac:dyDescent="0.35">
      <c r="A41" s="89">
        <v>28</v>
      </c>
      <c r="B41" s="90"/>
      <c r="C41" s="91"/>
      <c r="D41" s="91"/>
      <c r="E41" s="92"/>
      <c r="F41" s="204"/>
      <c r="G41" s="91"/>
      <c r="H41" s="91"/>
      <c r="I41" s="91"/>
      <c r="K41" s="93"/>
      <c r="L41" s="3"/>
      <c r="M41" s="3"/>
      <c r="N41" s="91"/>
      <c r="O41" s="91"/>
      <c r="P41" s="208"/>
      <c r="Q41" s="209"/>
      <c r="R41" s="94"/>
      <c r="S41" s="205">
        <f>Table5[[#This Row],[UNIT PRICE]]*Table5[[#This Row],[PANEL SQ. FT PER LINE]]</f>
        <v>0</v>
      </c>
      <c r="U41" s="111"/>
      <c r="V41" s="97">
        <f>Table5[[#This Row],[QUANTITY]]*((Table5[[#This Row],[WIDTH]]*Table5[[#This Row],[LENGTH]])/144)</f>
        <v>0</v>
      </c>
      <c r="W41" s="98"/>
      <c r="X41" s="99" t="str">
        <f t="shared" si="12"/>
        <v/>
      </c>
      <c r="AO41" s="100"/>
      <c r="AP41" s="101"/>
      <c r="AQ41" s="101"/>
      <c r="AR41" s="101"/>
      <c r="AS41" s="101"/>
      <c r="AT41" s="101"/>
      <c r="AU41" s="101"/>
      <c r="AV41" s="103"/>
      <c r="AW41" s="103"/>
      <c r="AX41" s="103"/>
      <c r="AY41" s="103"/>
      <c r="AZ41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41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41" s="104"/>
      <c r="BC41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"&amp;AZ41&amp;"X"&amp;BA41&amp;" "&amp;Table5[[#This Row],[PANEL '# ON BOTTOM LEFT CORNER]]</f>
        <v>#N/A</v>
      </c>
      <c r="BD41" s="106">
        <f>VLOOKUP(Table5[[#This Row],[VENEER PANEL NET THICKNESS]],LookUpTable_PnlThicknessFormat,3,FALSE)</f>
        <v>0</v>
      </c>
      <c r="BE41" s="106"/>
      <c r="BF41" s="106"/>
      <c r="BG41" s="106"/>
      <c r="BH41" s="107">
        <f>IF(Table5[[#This Row],[WIDTH]]&gt;Table5[[#This Row],[LENGTH]],2,1)</f>
        <v>1</v>
      </c>
      <c r="BI41" s="118"/>
      <c r="BJ41" s="118"/>
      <c r="BK41" s="108" t="e">
        <f t="shared" si="13"/>
        <v>#N/A</v>
      </c>
      <c r="BL41" s="110">
        <f>Table5[[#This Row],[QUANTITY]]</f>
        <v>0</v>
      </c>
      <c r="BM41" s="106">
        <f>ROUND(IF(Table5[[#This Row],[WIDTH]]&gt;Table5[[#This Row],[LENGTH]],Table5[[#This Row],[LENGTH]],Table5[[#This Row],[WIDTH]])*25.4,0)</f>
        <v>0</v>
      </c>
      <c r="BN41" s="106">
        <f>ROUND(IF(Table5[[#This Row],[WIDTH]]&lt;Table5[[#This Row],[LENGTH]],Table5[[#This Row],[LENGTH]],Table5[[#This Row],[WIDTH]])*25.4,0)</f>
        <v>0</v>
      </c>
      <c r="BO41" s="106">
        <v>12</v>
      </c>
      <c r="BP41" s="106">
        <v>12</v>
      </c>
      <c r="BQ41" s="106">
        <v>12</v>
      </c>
      <c r="BR41" s="107">
        <v>12</v>
      </c>
    </row>
    <row r="42" spans="1:70" ht="57.75" customHeight="1" x14ac:dyDescent="0.35">
      <c r="A42" s="89">
        <v>29</v>
      </c>
      <c r="B42" s="90"/>
      <c r="C42" s="91"/>
      <c r="D42" s="91"/>
      <c r="E42" s="92"/>
      <c r="F42" s="204"/>
      <c r="G42" s="91"/>
      <c r="H42" s="91"/>
      <c r="I42" s="91"/>
      <c r="K42" s="93"/>
      <c r="L42" s="3"/>
      <c r="M42" s="3"/>
      <c r="N42" s="91"/>
      <c r="O42" s="91"/>
      <c r="P42" s="208"/>
      <c r="Q42" s="209"/>
      <c r="R42" s="94"/>
      <c r="S42" s="205">
        <f>Table5[[#This Row],[UNIT PRICE]]*Table5[[#This Row],[PANEL SQ. FT PER LINE]]</f>
        <v>0</v>
      </c>
      <c r="U42" s="111"/>
      <c r="V42" s="97">
        <f>Table5[[#This Row],[QUANTITY]]*((Table5[[#This Row],[WIDTH]]*Table5[[#This Row],[LENGTH]])/144)</f>
        <v>0</v>
      </c>
      <c r="W42" s="98"/>
      <c r="X42" s="99" t="str">
        <f t="shared" si="12"/>
        <v/>
      </c>
      <c r="AO42" s="100"/>
      <c r="AP42" s="101"/>
      <c r="AQ42" s="101"/>
      <c r="AR42" s="101"/>
      <c r="AS42" s="101"/>
      <c r="AT42" s="101"/>
      <c r="AU42" s="101"/>
      <c r="AV42" s="103"/>
      <c r="AW42" s="103"/>
      <c r="AX42" s="103"/>
      <c r="AY42" s="103"/>
      <c r="AZ42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42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42" s="104"/>
      <c r="BC42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"&amp;AZ42&amp;"X"&amp;BA42&amp;" "&amp;Table5[[#This Row],[PANEL '# ON BOTTOM LEFT CORNER]]</f>
        <v>#N/A</v>
      </c>
      <c r="BD42" s="106">
        <f>VLOOKUP(Table5[[#This Row],[VENEER PANEL NET THICKNESS]],LookUpTable_PnlThicknessFormat,3,FALSE)</f>
        <v>0</v>
      </c>
      <c r="BE42" s="106"/>
      <c r="BF42" s="106"/>
      <c r="BG42" s="106"/>
      <c r="BH42" s="107">
        <f>IF(Table5[[#This Row],[WIDTH]]&gt;Table5[[#This Row],[LENGTH]],2,1)</f>
        <v>1</v>
      </c>
      <c r="BI42" s="118"/>
      <c r="BJ42" s="118"/>
      <c r="BK42" s="108" t="e">
        <f t="shared" si="13"/>
        <v>#N/A</v>
      </c>
      <c r="BL42" s="110">
        <f>Table5[[#This Row],[QUANTITY]]</f>
        <v>0</v>
      </c>
      <c r="BM42" s="106">
        <f>ROUND(IF(Table5[[#This Row],[WIDTH]]&gt;Table5[[#This Row],[LENGTH]],Table5[[#This Row],[LENGTH]],Table5[[#This Row],[WIDTH]])*25.4,0)</f>
        <v>0</v>
      </c>
      <c r="BN42" s="106">
        <f>ROUND(IF(Table5[[#This Row],[WIDTH]]&lt;Table5[[#This Row],[LENGTH]],Table5[[#This Row],[LENGTH]],Table5[[#This Row],[WIDTH]])*25.4,0)</f>
        <v>0</v>
      </c>
      <c r="BO42" s="106">
        <v>12</v>
      </c>
      <c r="BP42" s="106">
        <v>12</v>
      </c>
      <c r="BQ42" s="106">
        <v>12</v>
      </c>
      <c r="BR42" s="107">
        <v>12</v>
      </c>
    </row>
    <row r="43" spans="1:70" ht="57.75" customHeight="1" x14ac:dyDescent="0.35">
      <c r="A43" s="89">
        <v>30</v>
      </c>
      <c r="B43" s="90"/>
      <c r="C43" s="91"/>
      <c r="D43" s="91"/>
      <c r="E43" s="92"/>
      <c r="F43" s="204"/>
      <c r="G43" s="91"/>
      <c r="H43" s="91"/>
      <c r="I43" s="91"/>
      <c r="K43" s="93"/>
      <c r="L43" s="3"/>
      <c r="M43" s="3"/>
      <c r="N43" s="91"/>
      <c r="O43" s="91"/>
      <c r="P43" s="208"/>
      <c r="Q43" s="209"/>
      <c r="R43" s="94"/>
      <c r="S43" s="205">
        <f>Table5[[#This Row],[UNIT PRICE]]*Table5[[#This Row],[PANEL SQ. FT PER LINE]]</f>
        <v>0</v>
      </c>
      <c r="U43" s="111"/>
      <c r="V43" s="97">
        <f>Table5[[#This Row],[QUANTITY]]*((Table5[[#This Row],[WIDTH]]*Table5[[#This Row],[LENGTH]])/144)</f>
        <v>0</v>
      </c>
      <c r="W43" s="98"/>
      <c r="X43" s="99" t="str">
        <f t="shared" si="12"/>
        <v/>
      </c>
      <c r="AO43" s="100"/>
      <c r="AP43" s="101"/>
      <c r="AQ43" s="101"/>
      <c r="AR43" s="101"/>
      <c r="AS43" s="101"/>
      <c r="AT43" s="101"/>
      <c r="AU43" s="101"/>
      <c r="AV43" s="103"/>
      <c r="AW43" s="103"/>
      <c r="AX43" s="103"/>
      <c r="AY43" s="103"/>
      <c r="AZ43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43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43" s="104"/>
      <c r="BC43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"&amp;AZ43&amp;"X"&amp;BA43&amp;" "&amp;Table5[[#This Row],[PANEL '# ON BOTTOM LEFT CORNER]]</f>
        <v>#N/A</v>
      </c>
      <c r="BD43" s="106">
        <f>VLOOKUP(Table5[[#This Row],[VENEER PANEL NET THICKNESS]],LookUpTable_PnlThicknessFormat,3,FALSE)</f>
        <v>0</v>
      </c>
      <c r="BE43" s="106"/>
      <c r="BF43" s="106"/>
      <c r="BG43" s="106"/>
      <c r="BH43" s="107">
        <f>IF(Table5[[#This Row],[WIDTH]]&gt;Table5[[#This Row],[LENGTH]],2,1)</f>
        <v>1</v>
      </c>
      <c r="BI43" s="118"/>
      <c r="BJ43" s="118"/>
      <c r="BK43" s="108" t="e">
        <f t="shared" si="13"/>
        <v>#N/A</v>
      </c>
      <c r="BL43" s="110">
        <f>Table5[[#This Row],[QUANTITY]]</f>
        <v>0</v>
      </c>
      <c r="BM43" s="106">
        <f>ROUND(IF(Table5[[#This Row],[WIDTH]]&gt;Table5[[#This Row],[LENGTH]],Table5[[#This Row],[LENGTH]],Table5[[#This Row],[WIDTH]])*25.4,0)</f>
        <v>0</v>
      </c>
      <c r="BN43" s="106">
        <f>ROUND(IF(Table5[[#This Row],[WIDTH]]&lt;Table5[[#This Row],[LENGTH]],Table5[[#This Row],[LENGTH]],Table5[[#This Row],[WIDTH]])*25.4,0)</f>
        <v>0</v>
      </c>
      <c r="BO43" s="106">
        <v>12</v>
      </c>
      <c r="BP43" s="106">
        <v>12</v>
      </c>
      <c r="BQ43" s="106">
        <v>12</v>
      </c>
      <c r="BR43" s="107">
        <v>12</v>
      </c>
    </row>
    <row r="44" spans="1:70" ht="57.75" customHeight="1" x14ac:dyDescent="0.35">
      <c r="A44" s="89">
        <v>31</v>
      </c>
      <c r="B44" s="90"/>
      <c r="C44" s="91"/>
      <c r="D44" s="91"/>
      <c r="E44" s="92"/>
      <c r="F44" s="204"/>
      <c r="G44" s="91"/>
      <c r="H44" s="91"/>
      <c r="I44" s="91"/>
      <c r="K44" s="93"/>
      <c r="L44" s="3"/>
      <c r="M44" s="3"/>
      <c r="N44" s="91"/>
      <c r="O44" s="91"/>
      <c r="P44" s="208"/>
      <c r="Q44" s="209"/>
      <c r="R44" s="94"/>
      <c r="S44" s="205">
        <f>Table5[[#This Row],[UNIT PRICE]]*Table5[[#This Row],[PANEL SQ. FT PER LINE]]</f>
        <v>0</v>
      </c>
      <c r="U44" s="111"/>
      <c r="V44" s="97">
        <f>Table5[[#This Row],[QUANTITY]]*((Table5[[#This Row],[WIDTH]]*Table5[[#This Row],[LENGTH]])/144)</f>
        <v>0</v>
      </c>
      <c r="W44" s="98"/>
      <c r="X44" s="99" t="str">
        <f t="shared" si="12"/>
        <v/>
      </c>
      <c r="AO44" s="100"/>
      <c r="AP44" s="101"/>
      <c r="AQ44" s="101"/>
      <c r="AR44" s="101"/>
      <c r="AS44" s="101"/>
      <c r="AT44" s="101"/>
      <c r="AU44" s="101"/>
      <c r="AV44" s="103"/>
      <c r="AW44" s="103"/>
      <c r="AX44" s="103"/>
      <c r="AY44" s="103"/>
      <c r="AZ44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44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44" s="104"/>
      <c r="BC44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"&amp;AZ44&amp;"X"&amp;BA44&amp;" "&amp;Table5[[#This Row],[PANEL '# ON BOTTOM LEFT CORNER]]</f>
        <v>#N/A</v>
      </c>
      <c r="BD44" s="106">
        <f>VLOOKUP(Table5[[#This Row],[VENEER PANEL NET THICKNESS]],LookUpTable_PnlThicknessFormat,3,FALSE)</f>
        <v>0</v>
      </c>
      <c r="BE44" s="106"/>
      <c r="BF44" s="106"/>
      <c r="BG44" s="106"/>
      <c r="BH44" s="107">
        <f>IF(Table5[[#This Row],[WIDTH]]&gt;Table5[[#This Row],[LENGTH]],2,1)</f>
        <v>1</v>
      </c>
      <c r="BI44" s="118"/>
      <c r="BJ44" s="118"/>
      <c r="BK44" s="108" t="e">
        <f t="shared" si="13"/>
        <v>#N/A</v>
      </c>
      <c r="BL44" s="110">
        <f>Table5[[#This Row],[QUANTITY]]</f>
        <v>0</v>
      </c>
      <c r="BM44" s="106">
        <f>ROUND(IF(Table5[[#This Row],[WIDTH]]&gt;Table5[[#This Row],[LENGTH]],Table5[[#This Row],[LENGTH]],Table5[[#This Row],[WIDTH]])*25.4,0)</f>
        <v>0</v>
      </c>
      <c r="BN44" s="106">
        <f>ROUND(IF(Table5[[#This Row],[WIDTH]]&lt;Table5[[#This Row],[LENGTH]],Table5[[#This Row],[LENGTH]],Table5[[#This Row],[WIDTH]])*25.4,0)</f>
        <v>0</v>
      </c>
      <c r="BO44" s="106">
        <v>12</v>
      </c>
      <c r="BP44" s="106">
        <v>12</v>
      </c>
      <c r="BQ44" s="106">
        <v>12</v>
      </c>
      <c r="BR44" s="107">
        <v>12</v>
      </c>
    </row>
    <row r="45" spans="1:70" ht="57.75" customHeight="1" x14ac:dyDescent="0.35">
      <c r="A45" s="89">
        <v>32</v>
      </c>
      <c r="B45" s="90"/>
      <c r="C45" s="91"/>
      <c r="D45" s="91"/>
      <c r="E45" s="92"/>
      <c r="F45" s="204"/>
      <c r="G45" s="91"/>
      <c r="H45" s="91"/>
      <c r="I45" s="91"/>
      <c r="K45" s="93"/>
      <c r="L45" s="3"/>
      <c r="M45" s="3"/>
      <c r="N45" s="91"/>
      <c r="O45" s="91"/>
      <c r="P45" s="208"/>
      <c r="Q45" s="209"/>
      <c r="R45" s="94"/>
      <c r="S45" s="205">
        <f>Table5[[#This Row],[UNIT PRICE]]*Table5[[#This Row],[PANEL SQ. FT PER LINE]]</f>
        <v>0</v>
      </c>
      <c r="U45" s="111"/>
      <c r="V45" s="97">
        <f>Table5[[#This Row],[QUANTITY]]*((Table5[[#This Row],[WIDTH]]*Table5[[#This Row],[LENGTH]])/144)</f>
        <v>0</v>
      </c>
      <c r="W45" s="98"/>
      <c r="X45" s="99" t="str">
        <f t="shared" si="12"/>
        <v/>
      </c>
      <c r="AO45" s="100"/>
      <c r="AP45" s="101"/>
      <c r="AQ45" s="101"/>
      <c r="AR45" s="101"/>
      <c r="AS45" s="101"/>
      <c r="AT45" s="101"/>
      <c r="AU45" s="101"/>
      <c r="AV45" s="103"/>
      <c r="AW45" s="103"/>
      <c r="AX45" s="103"/>
      <c r="AY45" s="103"/>
      <c r="AZ45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45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45" s="104"/>
      <c r="BC45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"&amp;AZ45&amp;"X"&amp;BA45&amp;" "&amp;Table5[[#This Row],[PANEL '# ON BOTTOM LEFT CORNER]]</f>
        <v>#N/A</v>
      </c>
      <c r="BD45" s="106">
        <f>VLOOKUP(Table5[[#This Row],[VENEER PANEL NET THICKNESS]],LookUpTable_PnlThicknessFormat,3,FALSE)</f>
        <v>0</v>
      </c>
      <c r="BE45" s="106"/>
      <c r="BF45" s="106"/>
      <c r="BG45" s="106"/>
      <c r="BH45" s="107">
        <f>IF(Table5[[#This Row],[WIDTH]]&gt;Table5[[#This Row],[LENGTH]],2,1)</f>
        <v>1</v>
      </c>
      <c r="BI45" s="118"/>
      <c r="BJ45" s="118"/>
      <c r="BK45" s="108" t="e">
        <f t="shared" si="13"/>
        <v>#N/A</v>
      </c>
      <c r="BL45" s="110">
        <f>Table5[[#This Row],[QUANTITY]]</f>
        <v>0</v>
      </c>
      <c r="BM45" s="106">
        <f>ROUND(IF(Table5[[#This Row],[WIDTH]]&gt;Table5[[#This Row],[LENGTH]],Table5[[#This Row],[LENGTH]],Table5[[#This Row],[WIDTH]])*25.4,0)</f>
        <v>0</v>
      </c>
      <c r="BN45" s="106">
        <f>ROUND(IF(Table5[[#This Row],[WIDTH]]&lt;Table5[[#This Row],[LENGTH]],Table5[[#This Row],[LENGTH]],Table5[[#This Row],[WIDTH]])*25.4,0)</f>
        <v>0</v>
      </c>
      <c r="BO45" s="106">
        <v>12</v>
      </c>
      <c r="BP45" s="106">
        <v>12</v>
      </c>
      <c r="BQ45" s="106">
        <v>12</v>
      </c>
      <c r="BR45" s="107">
        <v>12</v>
      </c>
    </row>
    <row r="46" spans="1:70" ht="57.75" customHeight="1" x14ac:dyDescent="0.35">
      <c r="A46" s="89">
        <v>33</v>
      </c>
      <c r="B46" s="90"/>
      <c r="C46" s="91"/>
      <c r="D46" s="91"/>
      <c r="E46" s="92"/>
      <c r="F46" s="204"/>
      <c r="G46" s="91"/>
      <c r="H46" s="91"/>
      <c r="I46" s="91"/>
      <c r="K46" s="93"/>
      <c r="L46" s="3"/>
      <c r="M46" s="3"/>
      <c r="N46" s="91"/>
      <c r="O46" s="91"/>
      <c r="P46" s="208"/>
      <c r="Q46" s="209"/>
      <c r="R46" s="94"/>
      <c r="S46" s="205">
        <f>Table5[[#This Row],[UNIT PRICE]]*Table5[[#This Row],[PANEL SQ. FT PER LINE]]</f>
        <v>0</v>
      </c>
      <c r="U46" s="111"/>
      <c r="V46" s="97">
        <f>Table5[[#This Row],[QUANTITY]]*((Table5[[#This Row],[WIDTH]]*Table5[[#This Row],[LENGTH]])/144)</f>
        <v>0</v>
      </c>
      <c r="W46" s="98"/>
      <c r="X46" s="99" t="str">
        <f t="shared" si="12"/>
        <v/>
      </c>
      <c r="AO46" s="100"/>
      <c r="AP46" s="101"/>
      <c r="AQ46" s="101"/>
      <c r="AR46" s="101"/>
      <c r="AS46" s="101"/>
      <c r="AT46" s="101"/>
      <c r="AU46" s="101"/>
      <c r="AV46" s="103"/>
      <c r="AW46" s="103"/>
      <c r="AX46" s="103"/>
      <c r="AY46" s="103"/>
      <c r="AZ46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46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46" s="104"/>
      <c r="BC46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"&amp;AZ46&amp;"X"&amp;BA46&amp;" "&amp;Table5[[#This Row],[PANEL '# ON BOTTOM LEFT CORNER]]</f>
        <v>#N/A</v>
      </c>
      <c r="BD46" s="106">
        <f>VLOOKUP(Table5[[#This Row],[VENEER PANEL NET THICKNESS]],LookUpTable_PnlThicknessFormat,3,FALSE)</f>
        <v>0</v>
      </c>
      <c r="BE46" s="106"/>
      <c r="BF46" s="106"/>
      <c r="BG46" s="106"/>
      <c r="BH46" s="107">
        <f>IF(Table5[[#This Row],[WIDTH]]&gt;Table5[[#This Row],[LENGTH]],2,1)</f>
        <v>1</v>
      </c>
      <c r="BI46" s="118"/>
      <c r="BJ46" s="118"/>
      <c r="BK46" s="108" t="e">
        <f t="shared" si="13"/>
        <v>#N/A</v>
      </c>
      <c r="BL46" s="110">
        <f>Table5[[#This Row],[QUANTITY]]</f>
        <v>0</v>
      </c>
      <c r="BM46" s="106">
        <f>ROUND(IF(Table5[[#This Row],[WIDTH]]&gt;Table5[[#This Row],[LENGTH]],Table5[[#This Row],[LENGTH]],Table5[[#This Row],[WIDTH]])*25.4,0)</f>
        <v>0</v>
      </c>
      <c r="BN46" s="106">
        <f>ROUND(IF(Table5[[#This Row],[WIDTH]]&lt;Table5[[#This Row],[LENGTH]],Table5[[#This Row],[LENGTH]],Table5[[#This Row],[WIDTH]])*25.4,0)</f>
        <v>0</v>
      </c>
      <c r="BO46" s="106">
        <v>12</v>
      </c>
      <c r="BP46" s="106">
        <v>12</v>
      </c>
      <c r="BQ46" s="106">
        <v>12</v>
      </c>
      <c r="BR46" s="107">
        <v>12</v>
      </c>
    </row>
    <row r="47" spans="1:70" ht="57.75" customHeight="1" x14ac:dyDescent="0.35">
      <c r="A47" s="89">
        <v>34</v>
      </c>
      <c r="B47" s="90"/>
      <c r="C47" s="91"/>
      <c r="D47" s="91"/>
      <c r="E47" s="92"/>
      <c r="F47" s="204"/>
      <c r="G47" s="91"/>
      <c r="H47" s="91"/>
      <c r="I47" s="91"/>
      <c r="K47" s="93"/>
      <c r="L47" s="3"/>
      <c r="M47" s="3"/>
      <c r="N47" s="91"/>
      <c r="O47" s="91"/>
      <c r="P47" s="208"/>
      <c r="Q47" s="209"/>
      <c r="R47" s="94"/>
      <c r="S47" s="205">
        <f>Table5[[#This Row],[UNIT PRICE]]*Table5[[#This Row],[PANEL SQ. FT PER LINE]]</f>
        <v>0</v>
      </c>
      <c r="U47" s="111"/>
      <c r="V47" s="97">
        <f>Table5[[#This Row],[QUANTITY]]*((Table5[[#This Row],[WIDTH]]*Table5[[#This Row],[LENGTH]])/144)</f>
        <v>0</v>
      </c>
      <c r="W47" s="98"/>
      <c r="X47" s="99" t="str">
        <f t="shared" si="12"/>
        <v/>
      </c>
      <c r="AO47" s="100"/>
      <c r="AP47" s="101"/>
      <c r="AQ47" s="101"/>
      <c r="AR47" s="101"/>
      <c r="AS47" s="101"/>
      <c r="AT47" s="101"/>
      <c r="AU47" s="101"/>
      <c r="AV47" s="103"/>
      <c r="AW47" s="103"/>
      <c r="AX47" s="103"/>
      <c r="AY47" s="103"/>
      <c r="AZ47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47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47" s="104"/>
      <c r="BC47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"&amp;AZ47&amp;"X"&amp;BA47&amp;" "&amp;Table5[[#This Row],[PANEL '# ON BOTTOM LEFT CORNER]]</f>
        <v>#N/A</v>
      </c>
      <c r="BD47" s="106">
        <f>VLOOKUP(Table5[[#This Row],[VENEER PANEL NET THICKNESS]],LookUpTable_PnlThicknessFormat,3,FALSE)</f>
        <v>0</v>
      </c>
      <c r="BE47" s="106"/>
      <c r="BF47" s="106"/>
      <c r="BG47" s="106"/>
      <c r="BH47" s="107">
        <f>IF(Table5[[#This Row],[WIDTH]]&gt;Table5[[#This Row],[LENGTH]],2,1)</f>
        <v>1</v>
      </c>
      <c r="BI47" s="118"/>
      <c r="BJ47" s="118"/>
      <c r="BK47" s="108" t="e">
        <f t="shared" si="13"/>
        <v>#N/A</v>
      </c>
      <c r="BL47" s="110">
        <f>Table5[[#This Row],[QUANTITY]]</f>
        <v>0</v>
      </c>
      <c r="BM47" s="106">
        <f>ROUND(IF(Table5[[#This Row],[WIDTH]]&gt;Table5[[#This Row],[LENGTH]],Table5[[#This Row],[LENGTH]],Table5[[#This Row],[WIDTH]])*25.4,0)</f>
        <v>0</v>
      </c>
      <c r="BN47" s="106">
        <f>ROUND(IF(Table5[[#This Row],[WIDTH]]&lt;Table5[[#This Row],[LENGTH]],Table5[[#This Row],[LENGTH]],Table5[[#This Row],[WIDTH]])*25.4,0)</f>
        <v>0</v>
      </c>
      <c r="BO47" s="106">
        <v>12</v>
      </c>
      <c r="BP47" s="106">
        <v>12</v>
      </c>
      <c r="BQ47" s="106">
        <v>12</v>
      </c>
      <c r="BR47" s="107">
        <v>12</v>
      </c>
    </row>
    <row r="48" spans="1:70" ht="57.75" customHeight="1" x14ac:dyDescent="0.35">
      <c r="A48" s="89">
        <v>35</v>
      </c>
      <c r="B48" s="90"/>
      <c r="C48" s="91"/>
      <c r="D48" s="91"/>
      <c r="E48" s="92"/>
      <c r="F48" s="204"/>
      <c r="G48" s="91"/>
      <c r="H48" s="91"/>
      <c r="I48" s="91"/>
      <c r="K48" s="93"/>
      <c r="L48" s="3"/>
      <c r="M48" s="3"/>
      <c r="N48" s="91"/>
      <c r="O48" s="91"/>
      <c r="P48" s="208"/>
      <c r="Q48" s="209"/>
      <c r="R48" s="94"/>
      <c r="S48" s="205">
        <f>Table5[[#This Row],[UNIT PRICE]]*Table5[[#This Row],[PANEL SQ. FT PER LINE]]</f>
        <v>0</v>
      </c>
      <c r="U48" s="111"/>
      <c r="V48" s="97">
        <f>Table5[[#This Row],[QUANTITY]]*((Table5[[#This Row],[WIDTH]]*Table5[[#This Row],[LENGTH]])/144)</f>
        <v>0</v>
      </c>
      <c r="W48" s="98"/>
      <c r="X48" s="99" t="str">
        <f t="shared" si="12"/>
        <v/>
      </c>
      <c r="AO48" s="100"/>
      <c r="AP48" s="101"/>
      <c r="AQ48" s="101"/>
      <c r="AR48" s="101"/>
      <c r="AS48" s="101"/>
      <c r="AT48" s="101"/>
      <c r="AU48" s="101"/>
      <c r="AV48" s="103"/>
      <c r="AW48" s="103"/>
      <c r="AX48" s="103"/>
      <c r="AY48" s="103"/>
      <c r="AZ48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48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48" s="104"/>
      <c r="BC48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"&amp;AZ48&amp;"X"&amp;BA48&amp;" "&amp;Table5[[#This Row],[PANEL '# ON BOTTOM LEFT CORNER]]</f>
        <v>#N/A</v>
      </c>
      <c r="BD48" s="106">
        <f>VLOOKUP(Table5[[#This Row],[VENEER PANEL NET THICKNESS]],LookUpTable_PnlThicknessFormat,3,FALSE)</f>
        <v>0</v>
      </c>
      <c r="BE48" s="106"/>
      <c r="BF48" s="106"/>
      <c r="BG48" s="106"/>
      <c r="BH48" s="107">
        <f>IF(Table5[[#This Row],[WIDTH]]&gt;Table5[[#This Row],[LENGTH]],2,1)</f>
        <v>1</v>
      </c>
      <c r="BI48" s="118"/>
      <c r="BJ48" s="118"/>
      <c r="BK48" s="108" t="e">
        <f t="shared" si="13"/>
        <v>#N/A</v>
      </c>
      <c r="BL48" s="110">
        <f>Table5[[#This Row],[QUANTITY]]</f>
        <v>0</v>
      </c>
      <c r="BM48" s="106">
        <f>ROUND(IF(Table5[[#This Row],[WIDTH]]&gt;Table5[[#This Row],[LENGTH]],Table5[[#This Row],[LENGTH]],Table5[[#This Row],[WIDTH]])*25.4,0)</f>
        <v>0</v>
      </c>
      <c r="BN48" s="106">
        <f>ROUND(IF(Table5[[#This Row],[WIDTH]]&lt;Table5[[#This Row],[LENGTH]],Table5[[#This Row],[LENGTH]],Table5[[#This Row],[WIDTH]])*25.4,0)</f>
        <v>0</v>
      </c>
      <c r="BO48" s="106">
        <v>12</v>
      </c>
      <c r="BP48" s="106">
        <v>12</v>
      </c>
      <c r="BQ48" s="106">
        <v>12</v>
      </c>
      <c r="BR48" s="107">
        <v>12</v>
      </c>
    </row>
    <row r="49" spans="1:70" ht="57.75" customHeight="1" thickBot="1" x14ac:dyDescent="0.4">
      <c r="A49" s="89"/>
      <c r="B49" s="160"/>
      <c r="C49" s="161"/>
      <c r="D49" s="161" t="s">
        <v>97</v>
      </c>
      <c r="E49" s="162">
        <f>SUBTOTAL(109,E9:E48)</f>
        <v>0</v>
      </c>
      <c r="F49" s="161"/>
      <c r="G49" s="161"/>
      <c r="H49" s="161"/>
      <c r="I49" s="161"/>
      <c r="J49" s="163"/>
      <c r="K49" s="164"/>
      <c r="L49" s="163"/>
      <c r="M49" s="163"/>
      <c r="N49" s="163"/>
      <c r="O49" s="163"/>
      <c r="P49" s="163"/>
      <c r="Q49" s="163"/>
      <c r="R49" s="165" t="s">
        <v>98</v>
      </c>
      <c r="S49" s="206">
        <f>SUBTOTAL(109,S9:S48)</f>
        <v>0</v>
      </c>
      <c r="T49" s="166"/>
      <c r="U49" s="166"/>
      <c r="V49" s="97"/>
      <c r="W49" s="98"/>
      <c r="X49" s="99" t="str">
        <f t="shared" si="12"/>
        <v/>
      </c>
      <c r="AO49" s="100"/>
      <c r="AP49" s="101"/>
      <c r="AQ49" s="101"/>
      <c r="AR49" s="101"/>
      <c r="AS49" s="101"/>
      <c r="AT49" s="101"/>
      <c r="AU49" s="101"/>
      <c r="AV49" s="103"/>
      <c r="AW49" s="103"/>
      <c r="AX49" s="103"/>
      <c r="AY49" s="103"/>
      <c r="AZ49" s="104">
        <f>IF(OR(ISERROR(VLOOKUP(Table5[[#This Row],[WIDTH]],LookUpTable_PnlSizeFormat,2,FALSE)),ISERROR(VLOOKUP(Table5[[#This Row],[LENGTH]],LookUpTable_PnlSizeFormat,2,FALSE))),Table5[[#This Row],[WIDTH]],VLOOKUP(Table5[[#This Row],[WIDTH]],LookUpTable_PnlSizeFormat,2,FALSE))</f>
        <v>0</v>
      </c>
      <c r="BA49" s="104">
        <f>IF(OR(ISERROR(VLOOKUP(Table5[[#This Row],[WIDTH]],LookUpTable_PnlSizeFormat,2,FALSE)),ISERROR(VLOOKUP(Table5[[#This Row],[LENGTH]],LookUpTable_PnlSizeFormat,2,FALSE))),Table5[[#This Row],[LENGTH]],VLOOKUP(Table5[[#This Row],[LENGTH]],LookUpTable_PnlSizeFormat,2,FALSE))</f>
        <v>0</v>
      </c>
      <c r="BB49" s="104"/>
      <c r="BC49" s="105" t="e">
        <f>VLOOKUP(Table5[[#This Row],[CORE]],LookUpTable_MatCodeFormat,2,FALSE)&amp;" "&amp;VLOOKUP(Table5[[#This Row],[VENEER PANEL NET THICKNESS]],LookUpTable_PnlThicknessFormat,2,FALSE)&amp;" "&amp;VLOOKUP(Table5[[#This Row],[CORE]],LookUpTable_MatCodeFormat,3,FALSE)&amp;""&amp;IF(ISERROR(FIND("FR",Table5[[#This Row],[CORE]])),""," "&amp;VLOOKUP(Table5[[#This Row],[CORE]],LookUpTable_MatCodeFormat,4,FALSE))&amp;" "&amp;VLOOKUP(Table5[[#This Row],[FACE VENEER]],LookUpTable_FaceVnrFormat,2,FALSE)&amp;" "&amp;Table5[[#This Row],[GRADE]]&amp;" "&amp;AZ49&amp;"X"&amp;BA49&amp;" "&amp;Table5[[#This Row],[PANEL '# ON BOTTOM LEFT CORNER]]</f>
        <v>#N/A</v>
      </c>
      <c r="BD49" s="106">
        <f>VLOOKUP(Table5[[#This Row],[VENEER PANEL NET THICKNESS]],LookUpTable_PnlThicknessFormat,3,FALSE)</f>
        <v>0</v>
      </c>
      <c r="BE49" s="106"/>
      <c r="BF49" s="106"/>
      <c r="BG49" s="106"/>
      <c r="BH49" s="107">
        <f>IF(Table5[[#This Row],[WIDTH]]&gt;Table5[[#This Row],[LENGTH]],2,1)</f>
        <v>1</v>
      </c>
      <c r="BI49" s="118"/>
      <c r="BJ49" s="118"/>
      <c r="BK49" s="108" t="e">
        <f t="shared" si="13"/>
        <v>#N/A</v>
      </c>
      <c r="BL49" s="110">
        <f>Table5[[#This Row],[QUANTITY]]</f>
        <v>0</v>
      </c>
      <c r="BM49" s="106">
        <f>ROUND(IF(Table5[[#This Row],[WIDTH]]&gt;Table5[[#This Row],[LENGTH]],Table5[[#This Row],[LENGTH]],Table5[[#This Row],[WIDTH]])*25.4,0)</f>
        <v>0</v>
      </c>
      <c r="BN49" s="106">
        <f>ROUND(IF(Table5[[#This Row],[WIDTH]]&lt;Table5[[#This Row],[LENGTH]],Table5[[#This Row],[LENGTH]],Table5[[#This Row],[WIDTH]])*25.4,0)</f>
        <v>0</v>
      </c>
      <c r="BO49" s="106">
        <v>12</v>
      </c>
      <c r="BP49" s="106">
        <v>12</v>
      </c>
      <c r="BQ49" s="106">
        <v>12</v>
      </c>
      <c r="BR49" s="107">
        <v>12</v>
      </c>
    </row>
    <row r="50" spans="1:70" ht="23.25" x14ac:dyDescent="0.35">
      <c r="V50" s="167"/>
      <c r="AO50" s="100"/>
      <c r="AP50" s="101"/>
      <c r="AQ50" s="101"/>
      <c r="AR50" s="101"/>
      <c r="AS50" s="101"/>
      <c r="AT50" s="101"/>
      <c r="AU50" s="101"/>
      <c r="AV50" s="103"/>
      <c r="AW50" s="103"/>
      <c r="AX50" s="103"/>
      <c r="AY50" s="103"/>
      <c r="AZ50" s="103"/>
      <c r="BA50" s="103"/>
      <c r="BB50" s="103"/>
      <c r="BC50" s="103"/>
    </row>
    <row r="51" spans="1:70" ht="23.25" x14ac:dyDescent="0.35">
      <c r="V51" s="167"/>
      <c r="AO51" s="100"/>
      <c r="AP51" s="101"/>
      <c r="AQ51" s="101"/>
      <c r="AR51" s="101"/>
      <c r="AS51" s="101"/>
      <c r="AT51" s="101"/>
      <c r="AU51" s="101"/>
      <c r="AV51" s="103"/>
      <c r="AW51" s="103"/>
      <c r="AX51" s="103"/>
      <c r="AY51" s="103"/>
      <c r="AZ51" s="103"/>
      <c r="BA51" s="103"/>
      <c r="BB51" s="103"/>
      <c r="BC51" s="103"/>
    </row>
    <row r="52" spans="1:70" ht="23.25" x14ac:dyDescent="0.35">
      <c r="V52" s="167"/>
      <c r="AO52" s="100"/>
      <c r="AP52" s="101"/>
      <c r="AQ52" s="101"/>
      <c r="AR52" s="101"/>
      <c r="AS52" s="101"/>
      <c r="AT52" s="101"/>
      <c r="AU52" s="101"/>
      <c r="AV52" s="103"/>
      <c r="AW52" s="103"/>
      <c r="AX52" s="103"/>
      <c r="AY52" s="103"/>
      <c r="AZ52" s="103"/>
      <c r="BA52" s="103"/>
      <c r="BB52" s="103"/>
      <c r="BC52" s="103"/>
    </row>
    <row r="53" spans="1:70" ht="23.25" x14ac:dyDescent="0.35">
      <c r="V53" s="167"/>
      <c r="AO53" s="100"/>
      <c r="AP53" s="101"/>
      <c r="AQ53" s="101"/>
      <c r="AR53" s="101"/>
      <c r="AS53" s="101"/>
      <c r="AT53" s="101"/>
      <c r="AU53" s="101"/>
      <c r="AV53" s="103"/>
      <c r="AW53" s="103"/>
      <c r="AX53" s="103"/>
      <c r="AY53" s="103"/>
      <c r="AZ53" s="103"/>
      <c r="BA53" s="103"/>
      <c r="BB53" s="103"/>
      <c r="BC53" s="103"/>
    </row>
    <row r="54" spans="1:70" ht="23.25" x14ac:dyDescent="0.35">
      <c r="V54" s="167"/>
      <c r="AO54" s="100"/>
      <c r="AP54" s="101"/>
      <c r="AQ54" s="101"/>
      <c r="AR54" s="101"/>
      <c r="AS54" s="101"/>
      <c r="AT54" s="101"/>
      <c r="AU54" s="101"/>
      <c r="AV54" s="103"/>
      <c r="AW54" s="103"/>
      <c r="AX54" s="103"/>
      <c r="AY54" s="103"/>
      <c r="AZ54" s="103"/>
      <c r="BA54" s="103"/>
      <c r="BB54" s="103"/>
      <c r="BC54" s="103"/>
    </row>
    <row r="55" spans="1:70" ht="23.25" x14ac:dyDescent="0.35">
      <c r="V55" s="167"/>
      <c r="AO55" s="100"/>
      <c r="AP55" s="101"/>
      <c r="AQ55" s="101"/>
      <c r="AR55" s="101"/>
      <c r="AS55" s="101"/>
      <c r="AT55" s="101"/>
      <c r="AU55" s="101"/>
      <c r="AV55" s="103"/>
      <c r="AW55" s="103"/>
      <c r="AX55" s="103"/>
      <c r="AY55" s="103"/>
      <c r="AZ55" s="103"/>
      <c r="BA55" s="103"/>
      <c r="BB55" s="103"/>
      <c r="BC55" s="103"/>
    </row>
    <row r="56" spans="1:70" ht="23.25" x14ac:dyDescent="0.35">
      <c r="V56" s="167"/>
      <c r="AO56" s="100"/>
      <c r="AP56" s="101"/>
      <c r="AQ56" s="101"/>
      <c r="AR56" s="101"/>
      <c r="AS56" s="101"/>
      <c r="AT56" s="101"/>
      <c r="AU56" s="101"/>
      <c r="AV56" s="103"/>
      <c r="AW56" s="103"/>
      <c r="AX56" s="103"/>
      <c r="AY56" s="103"/>
      <c r="AZ56" s="103"/>
      <c r="BA56" s="103"/>
      <c r="BB56" s="103"/>
      <c r="BC56" s="103"/>
    </row>
    <row r="57" spans="1:70" ht="23.25" x14ac:dyDescent="0.35">
      <c r="V57" s="167"/>
      <c r="AO57" s="100"/>
      <c r="AP57" s="101"/>
      <c r="AQ57" s="101"/>
      <c r="AR57" s="101"/>
      <c r="AS57" s="101"/>
      <c r="AT57" s="101"/>
      <c r="AU57" s="101"/>
      <c r="AV57" s="103"/>
      <c r="AW57" s="103"/>
      <c r="AX57" s="103"/>
      <c r="AY57" s="103"/>
      <c r="AZ57" s="103"/>
      <c r="BA57" s="103"/>
      <c r="BB57" s="103"/>
      <c r="BC57" s="103"/>
    </row>
    <row r="58" spans="1:70" ht="23.25" x14ac:dyDescent="0.35">
      <c r="V58" s="167"/>
      <c r="AO58" s="100"/>
      <c r="AP58" s="101"/>
      <c r="AQ58" s="101"/>
      <c r="AR58" s="101"/>
      <c r="AS58" s="101"/>
      <c r="AT58" s="101"/>
      <c r="AU58" s="101"/>
      <c r="AV58" s="103"/>
      <c r="AW58" s="103"/>
      <c r="AX58" s="103"/>
      <c r="AY58" s="103"/>
      <c r="AZ58" s="103"/>
      <c r="BA58" s="103"/>
      <c r="BB58" s="103"/>
      <c r="BC58" s="103"/>
    </row>
    <row r="59" spans="1:70" ht="23.25" x14ac:dyDescent="0.35">
      <c r="V59" s="167"/>
      <c r="AO59" s="100"/>
      <c r="AP59" s="101"/>
      <c r="AQ59" s="101"/>
      <c r="AR59" s="101"/>
      <c r="AS59" s="101"/>
      <c r="AT59" s="101"/>
      <c r="AU59" s="101"/>
      <c r="AV59" s="103"/>
      <c r="AW59" s="103"/>
      <c r="AX59" s="103"/>
      <c r="AY59" s="103"/>
      <c r="AZ59" s="103"/>
      <c r="BA59" s="103"/>
      <c r="BB59" s="103"/>
      <c r="BC59" s="103"/>
    </row>
    <row r="60" spans="1:70" ht="23.25" x14ac:dyDescent="0.35">
      <c r="V60" s="167"/>
      <c r="AO60" s="100"/>
      <c r="AP60" s="101"/>
      <c r="AQ60" s="101"/>
      <c r="AR60" s="101"/>
      <c r="AS60" s="101"/>
      <c r="AT60" s="101"/>
      <c r="AU60" s="101"/>
      <c r="AV60" s="103"/>
      <c r="AW60" s="103"/>
      <c r="AX60" s="103"/>
      <c r="AY60" s="103"/>
      <c r="AZ60" s="103"/>
      <c r="BA60" s="103"/>
      <c r="BB60" s="103"/>
      <c r="BC60" s="103"/>
    </row>
    <row r="61" spans="1:70" ht="23.25" x14ac:dyDescent="0.35">
      <c r="V61" s="167"/>
      <c r="AO61" s="100"/>
      <c r="AP61" s="101"/>
      <c r="AQ61" s="101"/>
      <c r="AR61" s="101"/>
      <c r="AS61" s="101"/>
      <c r="AT61" s="101"/>
      <c r="AU61" s="101"/>
      <c r="AV61" s="103"/>
      <c r="AW61" s="103"/>
      <c r="AX61" s="103"/>
      <c r="AY61" s="103"/>
      <c r="AZ61" s="103"/>
      <c r="BA61" s="103"/>
      <c r="BB61" s="103"/>
      <c r="BC61" s="103"/>
    </row>
    <row r="62" spans="1:70" ht="23.25" x14ac:dyDescent="0.35">
      <c r="V62" s="167"/>
      <c r="AO62" s="100"/>
      <c r="AP62" s="101"/>
      <c r="AQ62" s="101"/>
      <c r="AR62" s="101"/>
      <c r="AS62" s="101"/>
      <c r="AT62" s="101"/>
      <c r="AU62" s="101"/>
      <c r="AV62" s="103"/>
      <c r="AW62" s="103"/>
      <c r="AX62" s="103"/>
      <c r="AY62" s="103"/>
      <c r="AZ62" s="103"/>
      <c r="BA62" s="103"/>
      <c r="BB62" s="103"/>
      <c r="BC62" s="103"/>
    </row>
    <row r="63" spans="1:70" ht="23.25" x14ac:dyDescent="0.35">
      <c r="V63" s="167"/>
      <c r="AO63" s="100"/>
      <c r="AP63" s="101"/>
      <c r="AQ63" s="101"/>
      <c r="AR63" s="101"/>
      <c r="AS63" s="101"/>
      <c r="AT63" s="101"/>
      <c r="AU63" s="101"/>
      <c r="AV63" s="103"/>
      <c r="AW63" s="103"/>
      <c r="AX63" s="103"/>
      <c r="AY63" s="103"/>
      <c r="AZ63" s="103"/>
      <c r="BA63" s="103"/>
      <c r="BB63" s="103"/>
      <c r="BC63" s="103"/>
    </row>
    <row r="64" spans="1:70" ht="23.25" x14ac:dyDescent="0.35">
      <c r="V64" s="167"/>
      <c r="AO64" s="100"/>
      <c r="AP64" s="101"/>
      <c r="AQ64" s="101"/>
      <c r="AR64" s="101"/>
      <c r="AS64" s="101"/>
      <c r="AT64" s="101"/>
      <c r="AU64" s="101"/>
      <c r="AV64" s="103"/>
      <c r="AW64" s="103"/>
      <c r="AX64" s="103"/>
      <c r="AY64" s="103"/>
      <c r="AZ64" s="103"/>
      <c r="BA64" s="103"/>
      <c r="BB64" s="103"/>
      <c r="BC64" s="103"/>
    </row>
    <row r="65" spans="22:55" ht="23.25" x14ac:dyDescent="0.35">
      <c r="V65" s="167"/>
      <c r="AO65" s="100"/>
      <c r="AP65" s="101"/>
      <c r="AQ65" s="101"/>
      <c r="AR65" s="101"/>
      <c r="AS65" s="101"/>
      <c r="AT65" s="101"/>
      <c r="AU65" s="101"/>
      <c r="AV65" s="103"/>
      <c r="AW65" s="103"/>
      <c r="AX65" s="103"/>
      <c r="AY65" s="103"/>
      <c r="AZ65" s="103"/>
      <c r="BA65" s="103"/>
      <c r="BB65" s="103"/>
      <c r="BC65" s="103"/>
    </row>
    <row r="66" spans="22:55" ht="23.25" x14ac:dyDescent="0.35">
      <c r="V66" s="167"/>
      <c r="AO66" s="100"/>
      <c r="AP66" s="101"/>
      <c r="AQ66" s="101"/>
      <c r="AR66" s="101"/>
      <c r="AS66" s="101"/>
      <c r="AT66" s="101"/>
      <c r="AU66" s="101"/>
      <c r="AV66" s="103"/>
      <c r="AW66" s="103"/>
      <c r="AX66" s="103"/>
      <c r="AY66" s="103"/>
      <c r="AZ66" s="103"/>
      <c r="BA66" s="103"/>
      <c r="BB66" s="103"/>
      <c r="BC66" s="103"/>
    </row>
    <row r="67" spans="22:55" ht="23.25" x14ac:dyDescent="0.35">
      <c r="V67" s="167"/>
      <c r="AO67" s="100"/>
      <c r="AP67" s="101"/>
      <c r="AQ67" s="101"/>
      <c r="AR67" s="101"/>
      <c r="AS67" s="101"/>
      <c r="AT67" s="101"/>
      <c r="AU67" s="101"/>
      <c r="AV67" s="103"/>
      <c r="AW67" s="103"/>
      <c r="AX67" s="103"/>
      <c r="AY67" s="103"/>
      <c r="AZ67" s="103"/>
      <c r="BA67" s="103"/>
      <c r="BB67" s="103"/>
      <c r="BC67" s="103"/>
    </row>
    <row r="68" spans="22:55" ht="23.25" x14ac:dyDescent="0.35">
      <c r="V68" s="167"/>
      <c r="AO68" s="100"/>
      <c r="AP68" s="101"/>
      <c r="AQ68" s="101"/>
      <c r="AR68" s="101"/>
      <c r="AS68" s="101"/>
      <c r="AT68" s="101"/>
      <c r="AU68" s="101"/>
      <c r="AV68" s="103"/>
      <c r="AW68" s="103"/>
      <c r="AX68" s="103"/>
      <c r="AY68" s="103"/>
      <c r="AZ68" s="103"/>
      <c r="BA68" s="103"/>
      <c r="BB68" s="103"/>
      <c r="BC68" s="103"/>
    </row>
    <row r="69" spans="22:55" ht="23.25" x14ac:dyDescent="0.35">
      <c r="V69" s="167"/>
      <c r="AO69" s="100"/>
      <c r="AP69" s="101"/>
      <c r="AQ69" s="101"/>
      <c r="AR69" s="101"/>
      <c r="AS69" s="101"/>
      <c r="AT69" s="101"/>
      <c r="AU69" s="101"/>
      <c r="AV69" s="103"/>
      <c r="AW69" s="103"/>
      <c r="AX69" s="103"/>
      <c r="AY69" s="103"/>
      <c r="AZ69" s="103"/>
      <c r="BA69" s="103"/>
      <c r="BB69" s="103"/>
      <c r="BC69" s="103"/>
    </row>
    <row r="70" spans="22:55" ht="23.25" x14ac:dyDescent="0.35">
      <c r="V70" s="167"/>
      <c r="AO70" s="100"/>
      <c r="AP70" s="101"/>
      <c r="AQ70" s="101"/>
      <c r="AR70" s="101"/>
      <c r="AS70" s="101"/>
      <c r="AT70" s="101"/>
      <c r="AU70" s="101"/>
      <c r="AV70" s="103"/>
      <c r="AW70" s="103"/>
      <c r="AX70" s="103"/>
      <c r="AY70" s="103"/>
      <c r="AZ70" s="103"/>
      <c r="BA70" s="103"/>
      <c r="BB70" s="103"/>
      <c r="BC70" s="103"/>
    </row>
    <row r="71" spans="22:55" ht="23.25" x14ac:dyDescent="0.35">
      <c r="V71" s="167"/>
      <c r="AO71" s="100"/>
      <c r="AP71" s="101"/>
      <c r="AQ71" s="101"/>
      <c r="AR71" s="101"/>
      <c r="AS71" s="101"/>
      <c r="AT71" s="101"/>
      <c r="AU71" s="101"/>
      <c r="AV71" s="103"/>
      <c r="AW71" s="103"/>
      <c r="AX71" s="103"/>
      <c r="AY71" s="103"/>
      <c r="AZ71" s="103"/>
      <c r="BA71" s="103"/>
      <c r="BB71" s="103"/>
      <c r="BC71" s="103"/>
    </row>
    <row r="72" spans="22:55" ht="23.25" x14ac:dyDescent="0.35">
      <c r="V72" s="167"/>
      <c r="AO72" s="100"/>
      <c r="AP72" s="101"/>
      <c r="AQ72" s="101"/>
      <c r="AR72" s="101"/>
      <c r="AS72" s="101"/>
      <c r="AT72" s="101"/>
      <c r="AU72" s="101"/>
      <c r="AV72" s="103"/>
      <c r="AW72" s="103"/>
      <c r="AX72" s="103"/>
      <c r="AY72" s="103"/>
      <c r="AZ72" s="103"/>
      <c r="BA72" s="103"/>
      <c r="BB72" s="103"/>
      <c r="BC72" s="103"/>
    </row>
    <row r="73" spans="22:55" ht="23.25" x14ac:dyDescent="0.35">
      <c r="V73" s="167"/>
      <c r="AO73" s="100"/>
      <c r="AP73" s="101"/>
      <c r="AQ73" s="101"/>
      <c r="AR73" s="101"/>
      <c r="AS73" s="101"/>
      <c r="AT73" s="101"/>
      <c r="AU73" s="101"/>
      <c r="AV73" s="103"/>
      <c r="AW73" s="103"/>
      <c r="AX73" s="103"/>
      <c r="AY73" s="103"/>
      <c r="AZ73" s="103"/>
      <c r="BA73" s="103"/>
      <c r="BB73" s="103"/>
      <c r="BC73" s="103"/>
    </row>
    <row r="74" spans="22:55" ht="23.25" x14ac:dyDescent="0.35">
      <c r="V74" s="167"/>
      <c r="AO74" s="100"/>
      <c r="AP74" s="101"/>
      <c r="AQ74" s="101"/>
      <c r="AR74" s="101"/>
      <c r="AS74" s="101"/>
      <c r="AT74" s="101"/>
      <c r="AU74" s="101"/>
      <c r="AV74" s="103"/>
      <c r="AW74" s="103"/>
      <c r="AX74" s="103"/>
      <c r="AY74" s="103"/>
      <c r="AZ74" s="103"/>
      <c r="BA74" s="103"/>
      <c r="BB74" s="103"/>
      <c r="BC74" s="103"/>
    </row>
    <row r="75" spans="22:55" ht="23.25" x14ac:dyDescent="0.35">
      <c r="V75" s="167"/>
      <c r="AO75" s="100"/>
      <c r="AP75" s="101"/>
      <c r="AQ75" s="101"/>
      <c r="AR75" s="101"/>
      <c r="AS75" s="101"/>
      <c r="AT75" s="101"/>
      <c r="AU75" s="101"/>
      <c r="AV75" s="103"/>
      <c r="AW75" s="103"/>
      <c r="AX75" s="103"/>
      <c r="AY75" s="103"/>
      <c r="AZ75" s="103"/>
      <c r="BA75" s="103"/>
      <c r="BB75" s="103"/>
      <c r="BC75" s="103"/>
    </row>
    <row r="76" spans="22:55" ht="23.25" x14ac:dyDescent="0.35">
      <c r="V76" s="167"/>
      <c r="AO76" s="100"/>
      <c r="AP76" s="101"/>
      <c r="AQ76" s="101"/>
      <c r="AR76" s="101"/>
      <c r="AS76" s="101"/>
      <c r="AT76" s="101"/>
      <c r="AU76" s="101"/>
      <c r="AV76" s="103"/>
      <c r="AW76" s="103"/>
      <c r="AX76" s="103"/>
      <c r="AY76" s="103"/>
      <c r="AZ76" s="103"/>
      <c r="BA76" s="103"/>
      <c r="BB76" s="103"/>
      <c r="BC76" s="103"/>
    </row>
    <row r="77" spans="22:55" ht="23.25" x14ac:dyDescent="0.35">
      <c r="V77" s="167"/>
      <c r="AO77" s="100"/>
      <c r="AP77" s="101"/>
      <c r="AQ77" s="101"/>
      <c r="AR77" s="101"/>
      <c r="AS77" s="101"/>
      <c r="AT77" s="101"/>
      <c r="AU77" s="101"/>
      <c r="AV77" s="103"/>
      <c r="AW77" s="103"/>
      <c r="AX77" s="103"/>
      <c r="AY77" s="103"/>
      <c r="AZ77" s="103"/>
      <c r="BA77" s="103"/>
      <c r="BB77" s="103"/>
      <c r="BC77" s="103"/>
    </row>
    <row r="78" spans="22:55" ht="23.25" x14ac:dyDescent="0.35">
      <c r="V78" s="167"/>
      <c r="AO78" s="100"/>
      <c r="AP78" s="101"/>
      <c r="AQ78" s="101"/>
      <c r="AR78" s="101"/>
      <c r="AS78" s="101"/>
      <c r="AT78" s="101"/>
      <c r="AU78" s="101"/>
      <c r="AV78" s="103"/>
      <c r="AW78" s="103"/>
      <c r="AX78" s="103"/>
      <c r="AY78" s="103"/>
      <c r="AZ78" s="103"/>
      <c r="BA78" s="103"/>
      <c r="BB78" s="103"/>
      <c r="BC78" s="103"/>
    </row>
    <row r="79" spans="22:55" ht="23.25" x14ac:dyDescent="0.35">
      <c r="V79" s="167"/>
      <c r="AO79" s="100"/>
      <c r="AP79" s="101"/>
      <c r="AQ79" s="101"/>
      <c r="AR79" s="101"/>
      <c r="AS79" s="101"/>
      <c r="AT79" s="101"/>
      <c r="AU79" s="101"/>
      <c r="AV79" s="103"/>
      <c r="AW79" s="103"/>
      <c r="AX79" s="103"/>
      <c r="AY79" s="103"/>
      <c r="AZ79" s="103"/>
      <c r="BA79" s="103"/>
      <c r="BB79" s="103"/>
      <c r="BC79" s="103"/>
    </row>
    <row r="80" spans="22:55" ht="23.25" x14ac:dyDescent="0.35">
      <c r="V80" s="167"/>
      <c r="AO80" s="100"/>
      <c r="AP80" s="101"/>
      <c r="AQ80" s="101"/>
      <c r="AR80" s="101"/>
      <c r="AS80" s="101"/>
      <c r="AT80" s="101"/>
      <c r="AU80" s="101"/>
      <c r="AV80" s="103"/>
      <c r="AW80" s="103"/>
      <c r="AX80" s="103"/>
      <c r="AY80" s="103"/>
      <c r="AZ80" s="103"/>
      <c r="BA80" s="103"/>
      <c r="BB80" s="103"/>
      <c r="BC80" s="103"/>
    </row>
    <row r="81" spans="22:55" ht="23.25" x14ac:dyDescent="0.35">
      <c r="V81" s="167"/>
      <c r="AO81" s="100"/>
      <c r="AP81" s="101"/>
      <c r="AQ81" s="101"/>
      <c r="AR81" s="101"/>
      <c r="AS81" s="101"/>
      <c r="AT81" s="101"/>
      <c r="AU81" s="101"/>
      <c r="AV81" s="103"/>
      <c r="AW81" s="103"/>
      <c r="AX81" s="103"/>
      <c r="AY81" s="103"/>
      <c r="AZ81" s="103"/>
      <c r="BA81" s="103"/>
      <c r="BB81" s="103"/>
      <c r="BC81" s="103"/>
    </row>
    <row r="82" spans="22:55" ht="23.25" x14ac:dyDescent="0.35">
      <c r="V82" s="167"/>
      <c r="AO82" s="100"/>
      <c r="AP82" s="101"/>
      <c r="AQ82" s="101"/>
      <c r="AR82" s="101"/>
      <c r="AS82" s="101"/>
      <c r="AT82" s="101"/>
      <c r="AU82" s="101"/>
      <c r="AV82" s="103"/>
      <c r="AW82" s="103"/>
      <c r="AX82" s="103"/>
      <c r="AY82" s="103"/>
      <c r="AZ82" s="103"/>
      <c r="BA82" s="103"/>
      <c r="BB82" s="103"/>
      <c r="BC82" s="103"/>
    </row>
    <row r="83" spans="22:55" ht="23.25" x14ac:dyDescent="0.35">
      <c r="V83" s="167"/>
      <c r="AO83" s="100"/>
      <c r="AP83" s="101"/>
      <c r="AQ83" s="101"/>
      <c r="AR83" s="101"/>
      <c r="AS83" s="101"/>
      <c r="AT83" s="101"/>
      <c r="AU83" s="101"/>
      <c r="AV83" s="103"/>
      <c r="AW83" s="103"/>
      <c r="AX83" s="103"/>
      <c r="AY83" s="103"/>
      <c r="AZ83" s="103"/>
      <c r="BA83" s="103"/>
      <c r="BB83" s="103"/>
      <c r="BC83" s="103"/>
    </row>
    <row r="84" spans="22:55" ht="23.25" x14ac:dyDescent="0.35">
      <c r="V84" s="167"/>
      <c r="AO84" s="100"/>
      <c r="AP84" s="101"/>
      <c r="AQ84" s="101"/>
      <c r="AR84" s="101"/>
      <c r="AS84" s="101"/>
      <c r="AT84" s="101"/>
      <c r="AU84" s="101"/>
      <c r="AV84" s="103"/>
      <c r="AW84" s="103"/>
      <c r="AX84" s="103"/>
      <c r="AY84" s="103"/>
      <c r="AZ84" s="103"/>
      <c r="BA84" s="103"/>
      <c r="BB84" s="103"/>
      <c r="BC84" s="103"/>
    </row>
    <row r="85" spans="22:55" ht="23.25" x14ac:dyDescent="0.35">
      <c r="V85" s="167"/>
      <c r="AO85" s="100"/>
      <c r="AP85" s="101"/>
      <c r="AQ85" s="101"/>
      <c r="AR85" s="101"/>
      <c r="AS85" s="101"/>
      <c r="AT85" s="101"/>
      <c r="AU85" s="101"/>
      <c r="AV85" s="103"/>
      <c r="AW85" s="103"/>
      <c r="AX85" s="103"/>
      <c r="AY85" s="103"/>
      <c r="AZ85" s="103"/>
      <c r="BA85" s="103"/>
      <c r="BB85" s="103"/>
      <c r="BC85" s="103"/>
    </row>
    <row r="86" spans="22:55" ht="23.25" x14ac:dyDescent="0.35">
      <c r="V86" s="167"/>
      <c r="AO86" s="100"/>
      <c r="AP86" s="101"/>
      <c r="AQ86" s="101"/>
      <c r="AR86" s="101"/>
      <c r="AS86" s="101"/>
      <c r="AT86" s="101"/>
      <c r="AU86" s="101"/>
      <c r="AV86" s="103"/>
      <c r="AW86" s="103"/>
      <c r="AX86" s="103"/>
      <c r="AY86" s="103"/>
      <c r="AZ86" s="103"/>
      <c r="BA86" s="103"/>
      <c r="BB86" s="103"/>
      <c r="BC86" s="103"/>
    </row>
    <row r="87" spans="22:55" ht="23.25" x14ac:dyDescent="0.35">
      <c r="V87" s="167"/>
      <c r="AO87" s="100"/>
      <c r="AP87" s="101"/>
      <c r="AQ87" s="101"/>
      <c r="AR87" s="101"/>
      <c r="AS87" s="101"/>
      <c r="AT87" s="101"/>
      <c r="AU87" s="101"/>
      <c r="AV87" s="103"/>
      <c r="AW87" s="103"/>
      <c r="AX87" s="103"/>
      <c r="AY87" s="103"/>
      <c r="AZ87" s="103"/>
      <c r="BA87" s="103"/>
      <c r="BB87" s="103"/>
      <c r="BC87" s="103"/>
    </row>
    <row r="88" spans="22:55" ht="23.25" x14ac:dyDescent="0.35">
      <c r="V88" s="167"/>
      <c r="AO88" s="100"/>
      <c r="AP88" s="101"/>
      <c r="AQ88" s="101"/>
      <c r="AR88" s="101"/>
      <c r="AS88" s="101"/>
      <c r="AT88" s="101"/>
      <c r="AU88" s="101"/>
      <c r="AV88" s="103"/>
      <c r="AW88" s="103"/>
      <c r="AX88" s="103"/>
      <c r="AY88" s="103"/>
      <c r="AZ88" s="103"/>
      <c r="BA88" s="103"/>
      <c r="BB88" s="103"/>
      <c r="BC88" s="103"/>
    </row>
    <row r="89" spans="22:55" ht="23.25" x14ac:dyDescent="0.35">
      <c r="V89" s="167"/>
      <c r="AO89" s="100"/>
      <c r="AP89" s="101"/>
      <c r="AQ89" s="101"/>
      <c r="AR89" s="101"/>
      <c r="AS89" s="101"/>
      <c r="AT89" s="101"/>
      <c r="AU89" s="101"/>
      <c r="AV89" s="103"/>
      <c r="AW89" s="103"/>
      <c r="AX89" s="103"/>
      <c r="AY89" s="103"/>
      <c r="AZ89" s="103"/>
      <c r="BA89" s="103"/>
      <c r="BB89" s="103"/>
      <c r="BC89" s="103"/>
    </row>
    <row r="90" spans="22:55" ht="23.25" x14ac:dyDescent="0.35">
      <c r="V90" s="167"/>
      <c r="AO90" s="100"/>
      <c r="AP90" s="101"/>
      <c r="AQ90" s="101"/>
      <c r="AR90" s="101"/>
      <c r="AS90" s="101"/>
      <c r="AT90" s="101"/>
      <c r="AU90" s="101"/>
      <c r="AV90" s="103"/>
      <c r="AW90" s="103"/>
      <c r="AX90" s="103"/>
      <c r="AY90" s="103"/>
      <c r="AZ90" s="103"/>
      <c r="BA90" s="103"/>
      <c r="BB90" s="103"/>
      <c r="BC90" s="103"/>
    </row>
    <row r="91" spans="22:55" ht="23.25" x14ac:dyDescent="0.35">
      <c r="V91" s="167"/>
      <c r="AO91" s="100"/>
      <c r="AP91" s="101"/>
      <c r="AQ91" s="101"/>
      <c r="AR91" s="101"/>
      <c r="AS91" s="101"/>
      <c r="AT91" s="101"/>
      <c r="AU91" s="101"/>
      <c r="AV91" s="103"/>
      <c r="AW91" s="103"/>
      <c r="AX91" s="103"/>
      <c r="AY91" s="103"/>
      <c r="AZ91" s="103"/>
      <c r="BA91" s="103"/>
      <c r="BB91" s="103"/>
      <c r="BC91" s="103"/>
    </row>
    <row r="92" spans="22:55" ht="23.25" x14ac:dyDescent="0.35">
      <c r="V92" s="167"/>
      <c r="AO92" s="100"/>
      <c r="AP92" s="101"/>
      <c r="AQ92" s="101"/>
      <c r="AR92" s="101"/>
      <c r="AS92" s="101"/>
      <c r="AT92" s="101"/>
      <c r="AU92" s="101"/>
      <c r="AV92" s="103"/>
      <c r="AW92" s="103"/>
      <c r="AX92" s="103"/>
      <c r="AY92" s="103"/>
      <c r="AZ92" s="103"/>
      <c r="BA92" s="103"/>
      <c r="BB92" s="103"/>
      <c r="BC92" s="103"/>
    </row>
    <row r="93" spans="22:55" ht="23.25" x14ac:dyDescent="0.35">
      <c r="V93" s="167"/>
      <c r="AO93" s="100"/>
      <c r="AP93" s="101"/>
      <c r="AQ93" s="101"/>
      <c r="AR93" s="101"/>
      <c r="AS93" s="101"/>
      <c r="AT93" s="101"/>
      <c r="AU93" s="101"/>
      <c r="AV93" s="103"/>
      <c r="AW93" s="103"/>
      <c r="AX93" s="103"/>
      <c r="AY93" s="103"/>
      <c r="AZ93" s="103"/>
      <c r="BA93" s="103"/>
      <c r="BB93" s="103"/>
      <c r="BC93" s="103"/>
    </row>
    <row r="94" spans="22:55" ht="23.25" x14ac:dyDescent="0.35">
      <c r="V94" s="167"/>
      <c r="AO94" s="100"/>
      <c r="AP94" s="101"/>
      <c r="AQ94" s="101"/>
      <c r="AR94" s="101"/>
      <c r="AS94" s="101"/>
      <c r="AT94" s="101"/>
      <c r="AU94" s="101"/>
      <c r="AV94" s="103"/>
      <c r="AW94" s="103"/>
      <c r="AX94" s="103"/>
      <c r="AY94" s="103"/>
      <c r="AZ94" s="103"/>
      <c r="BA94" s="103"/>
      <c r="BB94" s="103"/>
      <c r="BC94" s="103"/>
    </row>
    <row r="95" spans="22:55" ht="23.25" x14ac:dyDescent="0.35">
      <c r="V95" s="167"/>
      <c r="AO95" s="100"/>
      <c r="AP95" s="101"/>
      <c r="AQ95" s="101"/>
      <c r="AR95" s="101"/>
      <c r="AS95" s="101"/>
      <c r="AT95" s="101"/>
      <c r="AU95" s="101"/>
      <c r="AV95" s="103"/>
      <c r="AW95" s="103"/>
      <c r="AX95" s="103"/>
      <c r="AY95" s="103"/>
      <c r="AZ95" s="103"/>
      <c r="BA95" s="103"/>
      <c r="BB95" s="103"/>
      <c r="BC95" s="103"/>
    </row>
    <row r="96" spans="22:55" ht="23.25" x14ac:dyDescent="0.35">
      <c r="V96" s="167"/>
      <c r="AO96" s="100"/>
      <c r="AP96" s="101"/>
      <c r="AQ96" s="101"/>
      <c r="AR96" s="101"/>
      <c r="AS96" s="101"/>
      <c r="AT96" s="101"/>
      <c r="AU96" s="101"/>
      <c r="AV96" s="103"/>
      <c r="AW96" s="103"/>
      <c r="AX96" s="103"/>
      <c r="AY96" s="103"/>
      <c r="AZ96" s="103"/>
      <c r="BA96" s="103"/>
      <c r="BB96" s="103"/>
      <c r="BC96" s="103"/>
    </row>
    <row r="97" spans="22:55" ht="23.25" x14ac:dyDescent="0.35">
      <c r="V97" s="167"/>
      <c r="AO97" s="100"/>
      <c r="AP97" s="101"/>
      <c r="AQ97" s="101"/>
      <c r="AR97" s="101"/>
      <c r="AS97" s="101"/>
      <c r="AT97" s="101"/>
      <c r="AU97" s="101"/>
      <c r="AV97" s="103"/>
      <c r="AW97" s="103"/>
      <c r="AX97" s="103"/>
      <c r="AY97" s="103"/>
      <c r="AZ97" s="103"/>
      <c r="BA97" s="103"/>
      <c r="BB97" s="103"/>
      <c r="BC97" s="103"/>
    </row>
    <row r="98" spans="22:55" ht="23.25" x14ac:dyDescent="0.35">
      <c r="V98" s="167"/>
      <c r="AO98" s="100"/>
      <c r="AP98" s="101"/>
      <c r="AQ98" s="101"/>
      <c r="AR98" s="101"/>
      <c r="AS98" s="101"/>
      <c r="AT98" s="101"/>
      <c r="AU98" s="101"/>
      <c r="AV98" s="103"/>
      <c r="AW98" s="103"/>
      <c r="AX98" s="103"/>
      <c r="AY98" s="103"/>
      <c r="AZ98" s="103"/>
      <c r="BA98" s="103"/>
      <c r="BB98" s="103"/>
      <c r="BC98" s="103"/>
    </row>
    <row r="99" spans="22:55" ht="23.25" x14ac:dyDescent="0.35">
      <c r="V99" s="167"/>
      <c r="AO99" s="100"/>
      <c r="AP99" s="101"/>
      <c r="AQ99" s="101"/>
      <c r="AR99" s="101"/>
      <c r="AS99" s="101"/>
      <c r="AT99" s="101"/>
      <c r="AU99" s="101"/>
      <c r="AV99" s="103"/>
      <c r="AW99" s="103"/>
      <c r="AX99" s="103"/>
      <c r="AY99" s="103"/>
      <c r="AZ99" s="103"/>
      <c r="BA99" s="103"/>
      <c r="BB99" s="103"/>
      <c r="BC99" s="103"/>
    </row>
    <row r="100" spans="22:55" ht="23.25" x14ac:dyDescent="0.35">
      <c r="V100" s="167"/>
      <c r="AO100" s="100"/>
      <c r="AP100" s="101"/>
      <c r="AQ100" s="101"/>
      <c r="AR100" s="101"/>
      <c r="AS100" s="101"/>
      <c r="AT100" s="101"/>
      <c r="AU100" s="101"/>
      <c r="AV100" s="103"/>
      <c r="AW100" s="103"/>
      <c r="AX100" s="103"/>
      <c r="AY100" s="103"/>
      <c r="AZ100" s="103"/>
      <c r="BA100" s="103"/>
      <c r="BB100" s="103"/>
      <c r="BC100" s="103"/>
    </row>
    <row r="101" spans="22:55" ht="23.25" x14ac:dyDescent="0.35">
      <c r="V101" s="167"/>
      <c r="AO101" s="100"/>
      <c r="AP101" s="101"/>
      <c r="AQ101" s="101"/>
      <c r="AR101" s="101"/>
      <c r="AS101" s="101"/>
      <c r="AT101" s="101"/>
      <c r="AU101" s="101"/>
      <c r="AV101" s="103"/>
      <c r="AW101" s="103"/>
      <c r="AX101" s="103"/>
      <c r="AY101" s="103"/>
      <c r="AZ101" s="103"/>
      <c r="BA101" s="103"/>
      <c r="BB101" s="103"/>
      <c r="BC101" s="103"/>
    </row>
    <row r="102" spans="22:55" ht="23.25" x14ac:dyDescent="0.35">
      <c r="V102" s="167"/>
      <c r="AO102" s="100"/>
      <c r="AP102" s="101"/>
      <c r="AQ102" s="101"/>
      <c r="AR102" s="101"/>
      <c r="AS102" s="101"/>
      <c r="AT102" s="101"/>
      <c r="AU102" s="101"/>
      <c r="AV102" s="103"/>
      <c r="AW102" s="103"/>
      <c r="AX102" s="103"/>
      <c r="AY102" s="103"/>
      <c r="AZ102" s="103"/>
      <c r="BA102" s="103"/>
      <c r="BB102" s="103"/>
      <c r="BC102" s="103"/>
    </row>
    <row r="103" spans="22:55" ht="23.25" x14ac:dyDescent="0.35">
      <c r="V103" s="167"/>
      <c r="AO103" s="100"/>
      <c r="AP103" s="101"/>
      <c r="AQ103" s="101"/>
      <c r="AR103" s="101"/>
      <c r="AS103" s="101"/>
      <c r="AT103" s="101"/>
      <c r="AU103" s="101"/>
      <c r="AV103" s="103"/>
      <c r="AW103" s="103"/>
      <c r="AX103" s="103"/>
      <c r="AY103" s="103"/>
      <c r="AZ103" s="103"/>
      <c r="BA103" s="103"/>
      <c r="BB103" s="103"/>
      <c r="BC103" s="103"/>
    </row>
    <row r="104" spans="22:55" ht="23.25" x14ac:dyDescent="0.35">
      <c r="V104" s="167"/>
      <c r="AO104" s="100"/>
      <c r="AP104" s="101"/>
      <c r="AQ104" s="101"/>
      <c r="AR104" s="101"/>
      <c r="AS104" s="101"/>
      <c r="AT104" s="101"/>
      <c r="AU104" s="101"/>
      <c r="AV104" s="103"/>
      <c r="AW104" s="103"/>
      <c r="AX104" s="103"/>
      <c r="AY104" s="103"/>
      <c r="AZ104" s="103"/>
      <c r="BA104" s="103"/>
      <c r="BB104" s="103"/>
      <c r="BC104" s="103"/>
    </row>
    <row r="105" spans="22:55" ht="23.25" x14ac:dyDescent="0.35">
      <c r="V105" s="167"/>
      <c r="AO105" s="100"/>
      <c r="AP105" s="101"/>
      <c r="AQ105" s="101"/>
      <c r="AR105" s="101"/>
      <c r="AS105" s="101"/>
      <c r="AT105" s="101"/>
      <c r="AU105" s="101"/>
      <c r="AV105" s="103"/>
      <c r="AW105" s="103"/>
      <c r="AX105" s="103"/>
      <c r="AY105" s="103"/>
      <c r="AZ105" s="103"/>
      <c r="BA105" s="103"/>
      <c r="BB105" s="103"/>
      <c r="BC105" s="103"/>
    </row>
    <row r="106" spans="22:55" ht="23.25" x14ac:dyDescent="0.35">
      <c r="V106" s="167"/>
      <c r="AO106" s="100"/>
      <c r="AP106" s="101"/>
      <c r="AQ106" s="101"/>
      <c r="AR106" s="101"/>
      <c r="AS106" s="101"/>
      <c r="AT106" s="101"/>
      <c r="AU106" s="101"/>
      <c r="AV106" s="103"/>
      <c r="AW106" s="103"/>
      <c r="AX106" s="103"/>
      <c r="AY106" s="103"/>
      <c r="AZ106" s="103"/>
      <c r="BA106" s="103"/>
      <c r="BB106" s="103"/>
      <c r="BC106" s="103"/>
    </row>
    <row r="107" spans="22:55" ht="23.25" x14ac:dyDescent="0.35">
      <c r="V107" s="167"/>
      <c r="AO107" s="100"/>
      <c r="AP107" s="101"/>
      <c r="AQ107" s="101"/>
      <c r="AR107" s="101"/>
      <c r="AS107" s="101"/>
      <c r="AT107" s="101"/>
      <c r="AU107" s="101"/>
      <c r="AV107" s="103"/>
      <c r="AW107" s="103"/>
      <c r="AX107" s="103"/>
      <c r="AY107" s="103"/>
      <c r="AZ107" s="103"/>
      <c r="BA107" s="103"/>
      <c r="BB107" s="103"/>
      <c r="BC107" s="103"/>
    </row>
    <row r="108" spans="22:55" ht="23.25" x14ac:dyDescent="0.35">
      <c r="V108" s="167"/>
      <c r="AO108" s="100"/>
      <c r="AP108" s="101"/>
      <c r="AQ108" s="101"/>
      <c r="AR108" s="101"/>
      <c r="AS108" s="101"/>
      <c r="AT108" s="101"/>
      <c r="AU108" s="101"/>
      <c r="AV108" s="103"/>
      <c r="AW108" s="103"/>
      <c r="AX108" s="103"/>
      <c r="AY108" s="103"/>
      <c r="AZ108" s="103"/>
      <c r="BA108" s="103"/>
      <c r="BB108" s="103"/>
      <c r="BC108" s="103"/>
    </row>
    <row r="109" spans="22:55" ht="23.25" x14ac:dyDescent="0.35">
      <c r="V109" s="167"/>
      <c r="AO109" s="100"/>
      <c r="AP109" s="101"/>
      <c r="AQ109" s="101"/>
      <c r="AR109" s="101"/>
      <c r="AS109" s="101"/>
      <c r="AT109" s="101"/>
      <c r="AU109" s="101"/>
      <c r="AV109" s="103"/>
      <c r="AW109" s="103"/>
      <c r="AX109" s="103"/>
      <c r="AY109" s="103"/>
      <c r="AZ109" s="103"/>
      <c r="BA109" s="103"/>
      <c r="BB109" s="103"/>
      <c r="BC109" s="103"/>
    </row>
    <row r="110" spans="22:55" ht="23.25" x14ac:dyDescent="0.35">
      <c r="V110" s="167"/>
      <c r="AO110" s="100"/>
      <c r="AP110" s="101"/>
      <c r="AQ110" s="101"/>
      <c r="AR110" s="101"/>
      <c r="AS110" s="101"/>
      <c r="AT110" s="101"/>
      <c r="AU110" s="101"/>
      <c r="AV110" s="103"/>
      <c r="AW110" s="103"/>
      <c r="AX110" s="103"/>
      <c r="AY110" s="103"/>
      <c r="AZ110" s="103"/>
      <c r="BA110" s="103"/>
      <c r="BB110" s="103"/>
      <c r="BC110" s="103"/>
    </row>
    <row r="111" spans="22:55" ht="23.25" x14ac:dyDescent="0.35">
      <c r="V111" s="167"/>
      <c r="AO111" s="100"/>
      <c r="AP111" s="101"/>
      <c r="AQ111" s="101"/>
      <c r="AR111" s="101"/>
      <c r="AS111" s="101"/>
      <c r="AT111" s="101"/>
      <c r="AU111" s="101"/>
      <c r="AV111" s="103"/>
      <c r="AW111" s="103"/>
      <c r="AX111" s="103"/>
      <c r="AY111" s="103"/>
      <c r="AZ111" s="103"/>
      <c r="BA111" s="103"/>
      <c r="BB111" s="103"/>
      <c r="BC111" s="103"/>
    </row>
    <row r="112" spans="22:55" ht="23.25" x14ac:dyDescent="0.35">
      <c r="V112" s="167"/>
      <c r="AO112" s="100"/>
      <c r="AP112" s="101"/>
      <c r="AQ112" s="101"/>
      <c r="AR112" s="101"/>
      <c r="AS112" s="101"/>
      <c r="AT112" s="101"/>
      <c r="AU112" s="101"/>
      <c r="AV112" s="103"/>
      <c r="AW112" s="103"/>
      <c r="AX112" s="103"/>
      <c r="AY112" s="103"/>
      <c r="AZ112" s="103"/>
      <c r="BA112" s="103"/>
      <c r="BB112" s="103"/>
      <c r="BC112" s="103"/>
    </row>
    <row r="113" spans="22:55" ht="23.25" x14ac:dyDescent="0.35">
      <c r="V113" s="167"/>
      <c r="AO113" s="100"/>
      <c r="AP113" s="101"/>
      <c r="AQ113" s="101"/>
      <c r="AR113" s="101"/>
      <c r="AS113" s="101"/>
      <c r="AT113" s="101"/>
      <c r="AU113" s="101"/>
      <c r="AV113" s="103"/>
      <c r="AW113" s="103"/>
      <c r="AX113" s="103"/>
      <c r="AY113" s="103"/>
      <c r="AZ113" s="103"/>
      <c r="BA113" s="103"/>
      <c r="BB113" s="103"/>
      <c r="BC113" s="103"/>
    </row>
    <row r="114" spans="22:55" ht="23.25" x14ac:dyDescent="0.35">
      <c r="V114" s="167"/>
      <c r="AO114" s="100"/>
      <c r="AP114" s="101"/>
      <c r="AQ114" s="101"/>
      <c r="AR114" s="101"/>
      <c r="AS114" s="101"/>
      <c r="AT114" s="101"/>
      <c r="AU114" s="101"/>
      <c r="AV114" s="103"/>
      <c r="AW114" s="103"/>
      <c r="AX114" s="103"/>
      <c r="AY114" s="103"/>
      <c r="AZ114" s="103"/>
      <c r="BA114" s="103"/>
      <c r="BB114" s="103"/>
      <c r="BC114" s="103"/>
    </row>
    <row r="115" spans="22:55" ht="23.25" x14ac:dyDescent="0.35">
      <c r="V115" s="167"/>
      <c r="AO115" s="100"/>
      <c r="AP115" s="101"/>
      <c r="AQ115" s="101"/>
      <c r="AR115" s="101"/>
      <c r="AS115" s="101"/>
      <c r="AT115" s="101"/>
      <c r="AU115" s="101"/>
      <c r="AV115" s="103"/>
      <c r="AW115" s="103"/>
      <c r="AX115" s="103"/>
      <c r="AY115" s="103"/>
      <c r="AZ115" s="103"/>
      <c r="BA115" s="103"/>
      <c r="BB115" s="103"/>
      <c r="BC115" s="103"/>
    </row>
    <row r="116" spans="22:55" ht="23.25" x14ac:dyDescent="0.35">
      <c r="V116" s="167"/>
      <c r="AO116" s="100"/>
      <c r="AP116" s="101"/>
      <c r="AQ116" s="101"/>
      <c r="AR116" s="101"/>
      <c r="AS116" s="101"/>
      <c r="AT116" s="101"/>
      <c r="AU116" s="101"/>
      <c r="AV116" s="103"/>
      <c r="AW116" s="103"/>
      <c r="AX116" s="103"/>
      <c r="AY116" s="103"/>
      <c r="AZ116" s="103"/>
      <c r="BA116" s="103"/>
      <c r="BB116" s="103"/>
      <c r="BC116" s="103"/>
    </row>
    <row r="117" spans="22:55" ht="23.25" x14ac:dyDescent="0.35">
      <c r="V117" s="167"/>
      <c r="AO117" s="100"/>
      <c r="AP117" s="101"/>
      <c r="AQ117" s="101"/>
      <c r="AR117" s="101"/>
      <c r="AS117" s="101"/>
      <c r="AT117" s="101"/>
      <c r="AU117" s="101"/>
      <c r="AV117" s="103"/>
      <c r="AW117" s="103"/>
      <c r="AX117" s="103"/>
      <c r="AY117" s="103"/>
      <c r="AZ117" s="103"/>
      <c r="BA117" s="103"/>
      <c r="BB117" s="103"/>
      <c r="BC117" s="103"/>
    </row>
    <row r="118" spans="22:55" ht="23.25" x14ac:dyDescent="0.35">
      <c r="V118" s="167"/>
      <c r="AO118" s="100"/>
      <c r="AP118" s="101"/>
      <c r="AQ118" s="101"/>
      <c r="AR118" s="101"/>
      <c r="AS118" s="101"/>
      <c r="AT118" s="101"/>
      <c r="AU118" s="101"/>
      <c r="AV118" s="103"/>
      <c r="AW118" s="103"/>
      <c r="AX118" s="103"/>
      <c r="AY118" s="103"/>
      <c r="AZ118" s="103"/>
      <c r="BA118" s="103"/>
      <c r="BB118" s="103"/>
      <c r="BC118" s="103"/>
    </row>
    <row r="119" spans="22:55" ht="23.25" x14ac:dyDescent="0.35">
      <c r="V119" s="167"/>
      <c r="AO119" s="100"/>
      <c r="AP119" s="101"/>
      <c r="AQ119" s="101"/>
      <c r="AR119" s="101"/>
      <c r="AS119" s="101"/>
      <c r="AT119" s="101"/>
      <c r="AU119" s="101"/>
      <c r="AV119" s="103"/>
      <c r="AW119" s="103"/>
      <c r="AX119" s="103"/>
      <c r="AY119" s="103"/>
      <c r="AZ119" s="103"/>
      <c r="BA119" s="103"/>
      <c r="BB119" s="103"/>
      <c r="BC119" s="103"/>
    </row>
    <row r="120" spans="22:55" ht="23.25" x14ac:dyDescent="0.35">
      <c r="V120" s="167"/>
      <c r="AO120" s="100"/>
      <c r="AP120" s="101"/>
      <c r="AQ120" s="101"/>
      <c r="AR120" s="101"/>
      <c r="AS120" s="101"/>
      <c r="AT120" s="101"/>
      <c r="AU120" s="101"/>
      <c r="AV120" s="103"/>
      <c r="AW120" s="103"/>
      <c r="AX120" s="103"/>
      <c r="AY120" s="103"/>
      <c r="AZ120" s="103"/>
      <c r="BA120" s="103"/>
      <c r="BB120" s="103"/>
      <c r="BC120" s="103"/>
    </row>
    <row r="121" spans="22:55" ht="23.25" x14ac:dyDescent="0.35">
      <c r="V121" s="167"/>
      <c r="AO121" s="100"/>
      <c r="AP121" s="101"/>
      <c r="AQ121" s="101"/>
      <c r="AR121" s="101"/>
      <c r="AS121" s="101"/>
      <c r="AT121" s="101"/>
      <c r="AU121" s="101"/>
      <c r="AV121" s="103"/>
      <c r="AW121" s="103"/>
      <c r="AX121" s="103"/>
      <c r="AY121" s="103"/>
      <c r="AZ121" s="103"/>
      <c r="BA121" s="103"/>
      <c r="BB121" s="103"/>
      <c r="BC121" s="103"/>
    </row>
    <row r="122" spans="22:55" ht="23.25" x14ac:dyDescent="0.35">
      <c r="V122" s="167"/>
      <c r="AO122" s="100"/>
      <c r="AP122" s="101"/>
      <c r="AQ122" s="101"/>
      <c r="AR122" s="101"/>
      <c r="AS122" s="101"/>
      <c r="AT122" s="101"/>
      <c r="AU122" s="101"/>
      <c r="AV122" s="103"/>
      <c r="AW122" s="103"/>
      <c r="AX122" s="103"/>
      <c r="AY122" s="103"/>
      <c r="AZ122" s="103"/>
      <c r="BA122" s="103"/>
      <c r="BB122" s="103"/>
      <c r="BC122" s="103"/>
    </row>
    <row r="123" spans="22:55" ht="23.25" x14ac:dyDescent="0.35">
      <c r="V123" s="167"/>
      <c r="AO123" s="100"/>
      <c r="AP123" s="101"/>
      <c r="AQ123" s="101"/>
      <c r="AR123" s="101"/>
      <c r="AS123" s="101"/>
      <c r="AT123" s="101"/>
      <c r="AU123" s="101"/>
      <c r="AV123" s="103"/>
      <c r="AW123" s="103"/>
      <c r="AX123" s="103"/>
      <c r="AY123" s="103"/>
      <c r="AZ123" s="103"/>
      <c r="BA123" s="103"/>
      <c r="BB123" s="103"/>
      <c r="BC123" s="103"/>
    </row>
    <row r="124" spans="22:55" ht="23.25" x14ac:dyDescent="0.35">
      <c r="V124" s="167"/>
      <c r="AO124" s="100"/>
      <c r="AP124" s="101"/>
      <c r="AQ124" s="101"/>
      <c r="AR124" s="101"/>
      <c r="AS124" s="101"/>
      <c r="AT124" s="101"/>
      <c r="AU124" s="101"/>
      <c r="AV124" s="103"/>
      <c r="AW124" s="103"/>
      <c r="AX124" s="103"/>
      <c r="AY124" s="103"/>
      <c r="AZ124" s="103"/>
      <c r="BA124" s="103"/>
      <c r="BB124" s="103"/>
      <c r="BC124" s="103"/>
    </row>
    <row r="125" spans="22:55" ht="23.25" x14ac:dyDescent="0.35">
      <c r="V125" s="167"/>
      <c r="AO125" s="100"/>
      <c r="AP125" s="101"/>
      <c r="AQ125" s="101"/>
      <c r="AR125" s="101"/>
      <c r="AS125" s="101"/>
      <c r="AT125" s="101"/>
      <c r="AU125" s="101"/>
      <c r="AV125" s="103"/>
      <c r="AW125" s="103"/>
      <c r="AX125" s="103"/>
      <c r="AY125" s="103"/>
      <c r="AZ125" s="103"/>
      <c r="BA125" s="103"/>
      <c r="BB125" s="103"/>
      <c r="BC125" s="103"/>
    </row>
    <row r="126" spans="22:55" ht="23.25" x14ac:dyDescent="0.35">
      <c r="V126" s="167"/>
      <c r="AO126" s="100"/>
      <c r="AP126" s="101"/>
      <c r="AQ126" s="101"/>
      <c r="AR126" s="101"/>
      <c r="AS126" s="101"/>
      <c r="AT126" s="101"/>
      <c r="AU126" s="101"/>
      <c r="AV126" s="103"/>
      <c r="AW126" s="103"/>
      <c r="AX126" s="103"/>
      <c r="AY126" s="103"/>
      <c r="AZ126" s="103"/>
      <c r="BA126" s="103"/>
      <c r="BB126" s="103"/>
      <c r="BC126" s="103"/>
    </row>
    <row r="127" spans="22:55" ht="23.25" x14ac:dyDescent="0.35">
      <c r="V127" s="167"/>
      <c r="AO127" s="100"/>
      <c r="AP127" s="101"/>
      <c r="AQ127" s="101"/>
      <c r="AR127" s="101"/>
      <c r="AS127" s="101"/>
      <c r="AT127" s="101"/>
      <c r="AU127" s="101"/>
      <c r="AV127" s="103"/>
      <c r="AW127" s="103"/>
      <c r="AX127" s="103"/>
      <c r="AY127" s="103"/>
      <c r="AZ127" s="103"/>
      <c r="BA127" s="103"/>
      <c r="BB127" s="103"/>
      <c r="BC127" s="103"/>
    </row>
    <row r="128" spans="22:55" ht="23.25" x14ac:dyDescent="0.35">
      <c r="V128" s="167"/>
      <c r="AO128" s="100"/>
      <c r="AP128" s="101"/>
      <c r="AQ128" s="101"/>
      <c r="AR128" s="101"/>
      <c r="AS128" s="101"/>
      <c r="AT128" s="101"/>
      <c r="AU128" s="101"/>
      <c r="AV128" s="103"/>
      <c r="AW128" s="103"/>
      <c r="AX128" s="103"/>
      <c r="AY128" s="103"/>
      <c r="AZ128" s="103"/>
      <c r="BA128" s="103"/>
      <c r="BB128" s="103"/>
      <c r="BC128" s="103"/>
    </row>
    <row r="129" spans="22:55" ht="23.25" x14ac:dyDescent="0.35">
      <c r="V129" s="167"/>
      <c r="AO129" s="100"/>
      <c r="AP129" s="101"/>
      <c r="AQ129" s="101"/>
      <c r="AR129" s="101"/>
      <c r="AS129" s="101"/>
      <c r="AT129" s="101"/>
      <c r="AU129" s="101"/>
      <c r="AV129" s="103"/>
      <c r="AW129" s="103"/>
      <c r="AX129" s="103"/>
      <c r="AY129" s="103"/>
      <c r="AZ129" s="103"/>
      <c r="BA129" s="103"/>
      <c r="BB129" s="103"/>
      <c r="BC129" s="103"/>
    </row>
    <row r="130" spans="22:55" ht="23.25" x14ac:dyDescent="0.35">
      <c r="V130" s="167"/>
      <c r="AO130" s="100"/>
      <c r="AP130" s="101"/>
      <c r="AQ130" s="101"/>
      <c r="AR130" s="101"/>
      <c r="AS130" s="101"/>
      <c r="AT130" s="101"/>
      <c r="AU130" s="101"/>
      <c r="AV130" s="103"/>
      <c r="AW130" s="103"/>
      <c r="AX130" s="103"/>
      <c r="AY130" s="103"/>
      <c r="AZ130" s="103"/>
      <c r="BA130" s="103"/>
      <c r="BB130" s="103"/>
      <c r="BC130" s="103"/>
    </row>
    <row r="131" spans="22:55" ht="23.25" x14ac:dyDescent="0.35">
      <c r="V131" s="167"/>
      <c r="AO131" s="100"/>
      <c r="AP131" s="101"/>
      <c r="AQ131" s="101"/>
      <c r="AR131" s="101"/>
      <c r="AS131" s="101"/>
      <c r="AT131" s="101"/>
      <c r="AU131" s="101"/>
      <c r="AV131" s="103"/>
      <c r="AW131" s="103"/>
      <c r="AX131" s="103"/>
      <c r="AY131" s="103"/>
      <c r="AZ131" s="103"/>
      <c r="BA131" s="103"/>
      <c r="BB131" s="103"/>
      <c r="BC131" s="103"/>
    </row>
    <row r="132" spans="22:55" ht="23.25" x14ac:dyDescent="0.35">
      <c r="V132" s="167"/>
      <c r="AO132" s="100"/>
      <c r="AP132" s="101"/>
      <c r="AQ132" s="101"/>
      <c r="AR132" s="101"/>
      <c r="AS132" s="101"/>
      <c r="AT132" s="101"/>
      <c r="AU132" s="101"/>
      <c r="AV132" s="103"/>
      <c r="AW132" s="103"/>
      <c r="AX132" s="103"/>
      <c r="AY132" s="103"/>
      <c r="AZ132" s="103"/>
      <c r="BA132" s="103"/>
      <c r="BB132" s="103"/>
      <c r="BC132" s="103"/>
    </row>
    <row r="133" spans="22:55" ht="23.25" x14ac:dyDescent="0.35">
      <c r="V133" s="167"/>
      <c r="AO133" s="100"/>
      <c r="AP133" s="101"/>
      <c r="AQ133" s="101"/>
      <c r="AR133" s="101"/>
      <c r="AS133" s="101"/>
      <c r="AT133" s="101"/>
      <c r="AU133" s="101"/>
      <c r="AV133" s="103"/>
      <c r="AW133" s="103"/>
      <c r="AX133" s="103"/>
      <c r="AY133" s="103"/>
      <c r="AZ133" s="103"/>
      <c r="BA133" s="103"/>
      <c r="BB133" s="103"/>
      <c r="BC133" s="103"/>
    </row>
    <row r="134" spans="22:55" ht="23.25" x14ac:dyDescent="0.35">
      <c r="V134" s="167"/>
      <c r="AO134" s="100"/>
      <c r="AP134" s="101"/>
      <c r="AQ134" s="101"/>
      <c r="AR134" s="101"/>
      <c r="AS134" s="101"/>
      <c r="AT134" s="101"/>
      <c r="AU134" s="101"/>
      <c r="AV134" s="103"/>
      <c r="AW134" s="103"/>
      <c r="AX134" s="103"/>
      <c r="AY134" s="103"/>
      <c r="AZ134" s="103"/>
      <c r="BA134" s="103"/>
      <c r="BB134" s="103"/>
      <c r="BC134" s="103"/>
    </row>
    <row r="135" spans="22:55" ht="23.25" x14ac:dyDescent="0.35">
      <c r="V135" s="167"/>
      <c r="AO135" s="100"/>
      <c r="AP135" s="101"/>
      <c r="AQ135" s="101"/>
      <c r="AR135" s="101"/>
      <c r="AS135" s="101"/>
      <c r="AT135" s="101"/>
      <c r="AU135" s="101"/>
      <c r="AV135" s="103"/>
      <c r="AW135" s="103"/>
      <c r="AX135" s="103"/>
      <c r="AY135" s="103"/>
      <c r="AZ135" s="103"/>
      <c r="BA135" s="103"/>
      <c r="BB135" s="103"/>
      <c r="BC135" s="103"/>
    </row>
    <row r="136" spans="22:55" ht="23.25" x14ac:dyDescent="0.35">
      <c r="V136" s="167"/>
      <c r="AO136" s="100"/>
      <c r="AP136" s="101"/>
      <c r="AQ136" s="101"/>
      <c r="AR136" s="101"/>
      <c r="AS136" s="101"/>
      <c r="AT136" s="101"/>
      <c r="AU136" s="101"/>
      <c r="AV136" s="103"/>
      <c r="AW136" s="103"/>
      <c r="AX136" s="103"/>
      <c r="AY136" s="103"/>
      <c r="AZ136" s="103"/>
      <c r="BA136" s="103"/>
      <c r="BB136" s="103"/>
      <c r="BC136" s="103"/>
    </row>
    <row r="137" spans="22:55" ht="23.25" x14ac:dyDescent="0.35">
      <c r="V137" s="167"/>
      <c r="AO137" s="100"/>
      <c r="AP137" s="101"/>
      <c r="AQ137" s="101"/>
      <c r="AR137" s="101"/>
      <c r="AS137" s="101"/>
      <c r="AT137" s="101"/>
      <c r="AU137" s="101"/>
      <c r="AV137" s="103"/>
      <c r="AW137" s="103"/>
      <c r="AX137" s="103"/>
      <c r="AY137" s="103"/>
      <c r="AZ137" s="103"/>
      <c r="BA137" s="103"/>
      <c r="BB137" s="103"/>
      <c r="BC137" s="103"/>
    </row>
    <row r="138" spans="22:55" ht="23.25" x14ac:dyDescent="0.35">
      <c r="V138" s="167"/>
      <c r="AO138" s="100"/>
      <c r="AP138" s="101"/>
      <c r="AQ138" s="101"/>
      <c r="AR138" s="101"/>
      <c r="AS138" s="101"/>
      <c r="AT138" s="101"/>
      <c r="AU138" s="101"/>
      <c r="AV138" s="103"/>
      <c r="AW138" s="103"/>
      <c r="AX138" s="103"/>
      <c r="AY138" s="103"/>
      <c r="AZ138" s="103"/>
      <c r="BA138" s="103"/>
      <c r="BB138" s="103"/>
      <c r="BC138" s="103"/>
    </row>
    <row r="139" spans="22:55" ht="23.25" x14ac:dyDescent="0.35">
      <c r="V139" s="167"/>
      <c r="AO139" s="100"/>
      <c r="AP139" s="101"/>
      <c r="AQ139" s="101"/>
      <c r="AR139" s="101"/>
      <c r="AS139" s="101"/>
      <c r="AT139" s="101"/>
      <c r="AU139" s="101"/>
      <c r="AV139" s="103"/>
      <c r="AW139" s="103"/>
      <c r="AX139" s="103"/>
      <c r="AY139" s="103"/>
      <c r="AZ139" s="103"/>
      <c r="BA139" s="103"/>
      <c r="BB139" s="103"/>
      <c r="BC139" s="103"/>
    </row>
    <row r="140" spans="22:55" ht="23.25" x14ac:dyDescent="0.35">
      <c r="V140" s="167"/>
      <c r="AO140" s="100"/>
      <c r="AP140" s="101"/>
      <c r="AQ140" s="101"/>
      <c r="AR140" s="101"/>
      <c r="AS140" s="101"/>
      <c r="AT140" s="101"/>
      <c r="AU140" s="101"/>
      <c r="AV140" s="103"/>
      <c r="AW140" s="103"/>
      <c r="AX140" s="103"/>
      <c r="AY140" s="103"/>
      <c r="AZ140" s="103"/>
      <c r="BA140" s="103"/>
      <c r="BB140" s="103"/>
      <c r="BC140" s="103"/>
    </row>
    <row r="141" spans="22:55" ht="23.25" x14ac:dyDescent="0.35">
      <c r="V141" s="167"/>
      <c r="AO141" s="100"/>
      <c r="AP141" s="101"/>
      <c r="AQ141" s="101"/>
      <c r="AR141" s="101"/>
      <c r="AS141" s="101"/>
      <c r="AT141" s="101"/>
      <c r="AU141" s="101"/>
      <c r="AV141" s="103"/>
      <c r="AW141" s="103"/>
      <c r="AX141" s="103"/>
      <c r="AY141" s="103"/>
      <c r="AZ141" s="103"/>
      <c r="BA141" s="103"/>
      <c r="BB141" s="103"/>
      <c r="BC141" s="103"/>
    </row>
    <row r="142" spans="22:55" ht="23.25" x14ac:dyDescent="0.35">
      <c r="V142" s="167"/>
      <c r="AO142" s="100"/>
      <c r="AP142" s="101"/>
      <c r="AQ142" s="101"/>
      <c r="AR142" s="101"/>
      <c r="AS142" s="101"/>
      <c r="AT142" s="101"/>
      <c r="AU142" s="101"/>
      <c r="AV142" s="103"/>
      <c r="AW142" s="103"/>
      <c r="AX142" s="103"/>
      <c r="AY142" s="103"/>
      <c r="AZ142" s="103"/>
      <c r="BA142" s="103"/>
      <c r="BB142" s="103"/>
      <c r="BC142" s="103"/>
    </row>
    <row r="143" spans="22:55" ht="23.25" x14ac:dyDescent="0.35">
      <c r="V143" s="167"/>
      <c r="AO143" s="100"/>
      <c r="AP143" s="101"/>
      <c r="AQ143" s="101"/>
      <c r="AR143" s="101"/>
      <c r="AS143" s="101"/>
      <c r="AT143" s="101"/>
      <c r="AU143" s="101"/>
      <c r="AV143" s="103"/>
      <c r="AW143" s="103"/>
      <c r="AX143" s="103"/>
      <c r="AY143" s="103"/>
      <c r="AZ143" s="103"/>
      <c r="BA143" s="103"/>
      <c r="BB143" s="103"/>
      <c r="BC143" s="103"/>
    </row>
    <row r="144" spans="22:55" ht="23.25" x14ac:dyDescent="0.35">
      <c r="V144" s="167"/>
      <c r="AO144" s="100"/>
      <c r="AP144" s="101"/>
      <c r="AQ144" s="101"/>
      <c r="AR144" s="101"/>
      <c r="AS144" s="101"/>
      <c r="AT144" s="101"/>
      <c r="AU144" s="101"/>
      <c r="AV144" s="103"/>
      <c r="AW144" s="103"/>
      <c r="AX144" s="103"/>
      <c r="AY144" s="103"/>
      <c r="AZ144" s="103"/>
      <c r="BA144" s="103"/>
      <c r="BB144" s="103"/>
      <c r="BC144" s="103"/>
    </row>
    <row r="145" spans="22:55" ht="23.25" x14ac:dyDescent="0.35">
      <c r="V145" s="167"/>
      <c r="AO145" s="100"/>
      <c r="AP145" s="101"/>
      <c r="AQ145" s="101"/>
      <c r="AR145" s="101"/>
      <c r="AS145" s="101"/>
      <c r="AT145" s="101"/>
      <c r="AU145" s="101"/>
      <c r="AV145" s="103"/>
      <c r="AW145" s="103"/>
      <c r="AX145" s="103"/>
      <c r="AY145" s="103"/>
      <c r="AZ145" s="103"/>
      <c r="BA145" s="103"/>
      <c r="BB145" s="103"/>
      <c r="BC145" s="103"/>
    </row>
    <row r="146" spans="22:55" ht="23.25" x14ac:dyDescent="0.35">
      <c r="V146" s="167"/>
      <c r="AO146" s="100"/>
      <c r="AP146" s="101"/>
      <c r="AQ146" s="101"/>
      <c r="AR146" s="101"/>
      <c r="AS146" s="101"/>
      <c r="AT146" s="101"/>
      <c r="AU146" s="101"/>
      <c r="AV146" s="103"/>
      <c r="AW146" s="103"/>
      <c r="AX146" s="103"/>
      <c r="AY146" s="103"/>
      <c r="AZ146" s="103"/>
      <c r="BA146" s="103"/>
      <c r="BB146" s="103"/>
      <c r="BC146" s="103"/>
    </row>
    <row r="147" spans="22:55" ht="23.25" x14ac:dyDescent="0.35">
      <c r="V147" s="167"/>
      <c r="AO147" s="100"/>
      <c r="AP147" s="101"/>
      <c r="AQ147" s="101"/>
      <c r="AR147" s="101"/>
      <c r="AS147" s="101"/>
      <c r="AT147" s="101"/>
      <c r="AU147" s="101"/>
      <c r="AV147" s="103"/>
      <c r="AW147" s="103"/>
      <c r="AX147" s="103"/>
      <c r="AY147" s="103"/>
      <c r="AZ147" s="103"/>
      <c r="BA147" s="103"/>
      <c r="BB147" s="103"/>
      <c r="BC147" s="103"/>
    </row>
    <row r="148" spans="22:55" ht="23.25" x14ac:dyDescent="0.35">
      <c r="V148" s="167"/>
      <c r="AO148" s="100"/>
      <c r="AP148" s="101"/>
      <c r="AQ148" s="101"/>
      <c r="AR148" s="101"/>
      <c r="AS148" s="101"/>
      <c r="AT148" s="101"/>
      <c r="AU148" s="101"/>
      <c r="AV148" s="103"/>
      <c r="AW148" s="103"/>
      <c r="AX148" s="103"/>
      <c r="AY148" s="103"/>
      <c r="AZ148" s="103"/>
      <c r="BA148" s="103"/>
      <c r="BB148" s="103"/>
      <c r="BC148" s="103"/>
    </row>
    <row r="149" spans="22:55" ht="23.25" x14ac:dyDescent="0.35">
      <c r="V149" s="167"/>
      <c r="AO149" s="100"/>
      <c r="AP149" s="101"/>
      <c r="AQ149" s="101"/>
      <c r="AR149" s="101"/>
      <c r="AS149" s="101"/>
      <c r="AT149" s="101"/>
      <c r="AU149" s="101"/>
      <c r="AV149" s="103"/>
      <c r="AW149" s="103"/>
      <c r="AX149" s="103"/>
      <c r="AY149" s="103"/>
      <c r="AZ149" s="103"/>
      <c r="BA149" s="103"/>
      <c r="BB149" s="103"/>
      <c r="BC149" s="103"/>
    </row>
    <row r="150" spans="22:55" ht="23.25" x14ac:dyDescent="0.35">
      <c r="V150" s="167"/>
      <c r="AO150" s="100"/>
      <c r="AP150" s="101"/>
      <c r="AQ150" s="101"/>
      <c r="AR150" s="101"/>
      <c r="AS150" s="101"/>
      <c r="AT150" s="101"/>
      <c r="AU150" s="101"/>
      <c r="AV150" s="103"/>
      <c r="AW150" s="103"/>
      <c r="AX150" s="103"/>
      <c r="AY150" s="103"/>
      <c r="AZ150" s="103"/>
      <c r="BA150" s="103"/>
      <c r="BB150" s="103"/>
      <c r="BC150" s="103"/>
    </row>
    <row r="151" spans="22:55" ht="23.25" x14ac:dyDescent="0.35">
      <c r="V151" s="167"/>
      <c r="AO151" s="100"/>
      <c r="AP151" s="101"/>
      <c r="AQ151" s="101"/>
      <c r="AR151" s="101"/>
      <c r="AS151" s="101"/>
      <c r="AT151" s="101"/>
      <c r="AU151" s="101"/>
      <c r="AV151" s="103"/>
      <c r="AW151" s="103"/>
      <c r="AX151" s="103"/>
      <c r="AY151" s="103"/>
      <c r="AZ151" s="103"/>
      <c r="BA151" s="103"/>
      <c r="BB151" s="103"/>
      <c r="BC151" s="103"/>
    </row>
    <row r="152" spans="22:55" ht="23.25" x14ac:dyDescent="0.35">
      <c r="V152" s="167"/>
      <c r="AO152" s="100"/>
      <c r="AP152" s="101"/>
      <c r="AQ152" s="101"/>
      <c r="AR152" s="101"/>
      <c r="AS152" s="101"/>
      <c r="AT152" s="101"/>
      <c r="AU152" s="101"/>
      <c r="AV152" s="103"/>
      <c r="AW152" s="103"/>
      <c r="AX152" s="103"/>
      <c r="AY152" s="103"/>
      <c r="AZ152" s="103"/>
      <c r="BA152" s="103"/>
      <c r="BB152" s="103"/>
      <c r="BC152" s="103"/>
    </row>
    <row r="153" spans="22:55" ht="23.25" x14ac:dyDescent="0.35">
      <c r="V153" s="167"/>
      <c r="AO153" s="100"/>
      <c r="AP153" s="101"/>
      <c r="AQ153" s="101"/>
      <c r="AR153" s="101"/>
      <c r="AS153" s="101"/>
      <c r="AT153" s="101"/>
      <c r="AU153" s="101"/>
      <c r="AV153" s="103"/>
      <c r="AW153" s="103"/>
      <c r="AX153" s="103"/>
      <c r="AY153" s="103"/>
      <c r="AZ153" s="103"/>
      <c r="BA153" s="103"/>
      <c r="BB153" s="103"/>
      <c r="BC153" s="103"/>
    </row>
    <row r="154" spans="22:55" ht="23.25" x14ac:dyDescent="0.35">
      <c r="V154" s="167"/>
      <c r="AO154" s="100"/>
      <c r="AP154" s="101"/>
      <c r="AQ154" s="101"/>
      <c r="AR154" s="101"/>
      <c r="AS154" s="101"/>
      <c r="AT154" s="101"/>
      <c r="AU154" s="101"/>
      <c r="AV154" s="103"/>
      <c r="AW154" s="103"/>
      <c r="AX154" s="103"/>
      <c r="AY154" s="103"/>
      <c r="AZ154" s="103"/>
      <c r="BA154" s="103"/>
      <c r="BB154" s="103"/>
      <c r="BC154" s="103"/>
    </row>
    <row r="155" spans="22:55" ht="23.25" x14ac:dyDescent="0.35">
      <c r="V155" s="167"/>
      <c r="AO155" s="100"/>
      <c r="AP155" s="101"/>
      <c r="AQ155" s="101"/>
      <c r="AR155" s="101"/>
      <c r="AS155" s="101"/>
      <c r="AT155" s="101"/>
      <c r="AU155" s="101"/>
      <c r="AV155" s="103"/>
      <c r="AW155" s="103"/>
      <c r="AX155" s="103"/>
      <c r="AY155" s="103"/>
      <c r="AZ155" s="103"/>
      <c r="BA155" s="103"/>
      <c r="BB155" s="103"/>
      <c r="BC155" s="103"/>
    </row>
    <row r="156" spans="22:55" ht="23.25" x14ac:dyDescent="0.35">
      <c r="V156" s="167"/>
      <c r="AO156" s="100"/>
      <c r="AP156" s="101"/>
      <c r="AQ156" s="101"/>
      <c r="AR156" s="101"/>
      <c r="AS156" s="101"/>
      <c r="AT156" s="101"/>
      <c r="AU156" s="101"/>
      <c r="AV156" s="103"/>
      <c r="AW156" s="103"/>
      <c r="AX156" s="103"/>
      <c r="AY156" s="103"/>
      <c r="AZ156" s="103"/>
      <c r="BA156" s="103"/>
      <c r="BB156" s="103"/>
      <c r="BC156" s="103"/>
    </row>
    <row r="157" spans="22:55" ht="23.25" x14ac:dyDescent="0.35">
      <c r="V157" s="167"/>
      <c r="AO157" s="100"/>
      <c r="AP157" s="101"/>
      <c r="AQ157" s="101"/>
      <c r="AR157" s="101"/>
      <c r="AS157" s="101"/>
      <c r="AT157" s="101"/>
      <c r="AU157" s="101"/>
      <c r="AV157" s="103"/>
      <c r="AW157" s="103"/>
      <c r="AX157" s="103"/>
      <c r="AY157" s="103"/>
      <c r="AZ157" s="103"/>
      <c r="BA157" s="103"/>
      <c r="BB157" s="103"/>
      <c r="BC157" s="103"/>
    </row>
    <row r="158" spans="22:55" ht="23.25" x14ac:dyDescent="0.35">
      <c r="V158" s="167"/>
      <c r="AO158" s="100"/>
      <c r="AP158" s="101"/>
      <c r="AQ158" s="101"/>
      <c r="AR158" s="101"/>
      <c r="AS158" s="101"/>
      <c r="AT158" s="101"/>
      <c r="AU158" s="101"/>
      <c r="AV158" s="103"/>
      <c r="AW158" s="103"/>
      <c r="AX158" s="103"/>
      <c r="AY158" s="103"/>
      <c r="AZ158" s="103"/>
      <c r="BA158" s="103"/>
      <c r="BB158" s="103"/>
      <c r="BC158" s="103"/>
    </row>
    <row r="159" spans="22:55" ht="23.25" x14ac:dyDescent="0.35">
      <c r="V159" s="167"/>
      <c r="AO159" s="100"/>
      <c r="AP159" s="101"/>
      <c r="AQ159" s="101"/>
      <c r="AR159" s="101"/>
      <c r="AS159" s="101"/>
      <c r="AT159" s="101"/>
      <c r="AU159" s="101"/>
      <c r="AV159" s="103"/>
      <c r="AW159" s="103"/>
      <c r="AX159" s="103"/>
      <c r="AY159" s="103"/>
      <c r="AZ159" s="103"/>
      <c r="BA159" s="103"/>
      <c r="BB159" s="103"/>
      <c r="BC159" s="103"/>
    </row>
    <row r="160" spans="22:55" ht="23.25" x14ac:dyDescent="0.35">
      <c r="V160" s="167"/>
      <c r="AO160" s="100"/>
      <c r="AP160" s="101"/>
      <c r="AQ160" s="101"/>
      <c r="AR160" s="101"/>
      <c r="AS160" s="101"/>
      <c r="AT160" s="101"/>
      <c r="AU160" s="101"/>
      <c r="AV160" s="103"/>
      <c r="AW160" s="103"/>
      <c r="AX160" s="103"/>
      <c r="AY160" s="103"/>
      <c r="AZ160" s="103"/>
      <c r="BA160" s="103"/>
      <c r="BB160" s="103"/>
      <c r="BC160" s="103"/>
    </row>
    <row r="161" spans="22:55" ht="23.25" x14ac:dyDescent="0.35">
      <c r="V161" s="167"/>
      <c r="AO161" s="100"/>
      <c r="AP161" s="101"/>
      <c r="AQ161" s="101"/>
      <c r="AR161" s="101"/>
      <c r="AS161" s="101"/>
      <c r="AT161" s="101"/>
      <c r="AU161" s="101"/>
      <c r="AV161" s="103"/>
      <c r="AW161" s="103"/>
      <c r="AX161" s="103"/>
      <c r="AY161" s="103"/>
      <c r="AZ161" s="103"/>
      <c r="BA161" s="103"/>
      <c r="BB161" s="103"/>
      <c r="BC161" s="103"/>
    </row>
    <row r="162" spans="22:55" ht="23.25" x14ac:dyDescent="0.35">
      <c r="V162" s="167"/>
      <c r="AO162" s="100"/>
      <c r="AP162" s="101"/>
      <c r="AQ162" s="101"/>
      <c r="AR162" s="101"/>
      <c r="AS162" s="101"/>
      <c r="AT162" s="101"/>
      <c r="AU162" s="101"/>
      <c r="AV162" s="103"/>
      <c r="AW162" s="103"/>
      <c r="AX162" s="103"/>
      <c r="AY162" s="103"/>
      <c r="AZ162" s="103"/>
      <c r="BA162" s="103"/>
      <c r="BB162" s="103"/>
      <c r="BC162" s="103"/>
    </row>
    <row r="163" spans="22:55" ht="23.25" x14ac:dyDescent="0.35">
      <c r="V163" s="167"/>
      <c r="AO163" s="100"/>
      <c r="AP163" s="101"/>
      <c r="AQ163" s="101"/>
      <c r="AR163" s="101"/>
      <c r="AS163" s="101"/>
      <c r="AT163" s="101"/>
      <c r="AU163" s="101"/>
      <c r="AV163" s="103"/>
      <c r="AW163" s="103"/>
      <c r="AX163" s="103"/>
      <c r="AY163" s="103"/>
      <c r="AZ163" s="103"/>
      <c r="BA163" s="103"/>
      <c r="BB163" s="103"/>
      <c r="BC163" s="103"/>
    </row>
    <row r="164" spans="22:55" ht="23.25" x14ac:dyDescent="0.35">
      <c r="V164" s="167"/>
      <c r="AO164" s="100"/>
      <c r="AP164" s="101"/>
      <c r="AQ164" s="101"/>
      <c r="AR164" s="101"/>
      <c r="AS164" s="101"/>
      <c r="AT164" s="101"/>
      <c r="AU164" s="101"/>
      <c r="AV164" s="103"/>
      <c r="AW164" s="103"/>
      <c r="AX164" s="103"/>
      <c r="AY164" s="103"/>
      <c r="AZ164" s="103"/>
      <c r="BA164" s="103"/>
      <c r="BB164" s="103"/>
      <c r="BC164" s="103"/>
    </row>
    <row r="165" spans="22:55" ht="23.25" x14ac:dyDescent="0.35">
      <c r="V165" s="167"/>
      <c r="AO165" s="100"/>
      <c r="AP165" s="101"/>
      <c r="AQ165" s="101"/>
      <c r="AR165" s="101"/>
      <c r="AS165" s="101"/>
      <c r="AT165" s="101"/>
      <c r="AU165" s="101"/>
      <c r="AV165" s="103"/>
      <c r="AW165" s="103"/>
      <c r="AX165" s="103"/>
      <c r="AY165" s="103"/>
      <c r="AZ165" s="103"/>
      <c r="BA165" s="103"/>
      <c r="BB165" s="103"/>
      <c r="BC165" s="103"/>
    </row>
    <row r="166" spans="22:55" ht="23.25" x14ac:dyDescent="0.35">
      <c r="V166" s="167"/>
      <c r="AO166" s="100"/>
      <c r="AP166" s="101"/>
      <c r="AQ166" s="101"/>
      <c r="AR166" s="101"/>
      <c r="AS166" s="101"/>
      <c r="AT166" s="101"/>
      <c r="AU166" s="101"/>
      <c r="AV166" s="103"/>
      <c r="AW166" s="103"/>
      <c r="AX166" s="103"/>
      <c r="AY166" s="103"/>
      <c r="AZ166" s="103"/>
      <c r="BA166" s="103"/>
      <c r="BB166" s="103"/>
      <c r="BC166" s="103"/>
    </row>
    <row r="167" spans="22:55" ht="23.25" x14ac:dyDescent="0.35">
      <c r="V167" s="167"/>
      <c r="AO167" s="100"/>
      <c r="AP167" s="101"/>
      <c r="AQ167" s="101"/>
      <c r="AR167" s="101"/>
      <c r="AS167" s="101"/>
      <c r="AT167" s="101"/>
      <c r="AU167" s="101"/>
      <c r="AV167" s="103"/>
      <c r="AW167" s="103"/>
      <c r="AX167" s="103"/>
      <c r="AY167" s="103"/>
      <c r="AZ167" s="103"/>
      <c r="BA167" s="103"/>
      <c r="BB167" s="103"/>
      <c r="BC167" s="103"/>
    </row>
    <row r="168" spans="22:55" ht="23.25" x14ac:dyDescent="0.35">
      <c r="V168" s="167"/>
      <c r="AO168" s="100"/>
      <c r="AP168" s="101"/>
      <c r="AQ168" s="101"/>
      <c r="AR168" s="101"/>
      <c r="AS168" s="101"/>
      <c r="AT168" s="101"/>
      <c r="AU168" s="101"/>
      <c r="AV168" s="103"/>
      <c r="AW168" s="103"/>
      <c r="AX168" s="103"/>
      <c r="AY168" s="103"/>
      <c r="AZ168" s="103"/>
      <c r="BA168" s="103"/>
      <c r="BB168" s="103"/>
      <c r="BC168" s="103"/>
    </row>
    <row r="169" spans="22:55" ht="23.25" x14ac:dyDescent="0.35">
      <c r="V169" s="167"/>
      <c r="AO169" s="100"/>
      <c r="AP169" s="101"/>
      <c r="AQ169" s="101"/>
      <c r="AR169" s="101"/>
      <c r="AS169" s="101"/>
      <c r="AT169" s="101"/>
      <c r="AU169" s="101"/>
      <c r="AV169" s="103"/>
      <c r="AW169" s="103"/>
      <c r="AX169" s="103"/>
      <c r="AY169" s="103"/>
      <c r="AZ169" s="103"/>
      <c r="BA169" s="103"/>
      <c r="BB169" s="103"/>
      <c r="BC169" s="103"/>
    </row>
    <row r="170" spans="22:55" ht="23.25" x14ac:dyDescent="0.35">
      <c r="V170" s="167"/>
      <c r="AO170" s="100"/>
      <c r="AP170" s="101"/>
      <c r="AQ170" s="101"/>
      <c r="AR170" s="101"/>
      <c r="AS170" s="101"/>
      <c r="AT170" s="101"/>
      <c r="AU170" s="101"/>
      <c r="AV170" s="103"/>
      <c r="AW170" s="103"/>
      <c r="AX170" s="103"/>
      <c r="AY170" s="103"/>
      <c r="AZ170" s="103"/>
      <c r="BA170" s="103"/>
      <c r="BB170" s="103"/>
      <c r="BC170" s="103"/>
    </row>
    <row r="171" spans="22:55" ht="23.25" x14ac:dyDescent="0.35">
      <c r="V171" s="167"/>
      <c r="AO171" s="100"/>
      <c r="AP171" s="101"/>
      <c r="AQ171" s="101"/>
      <c r="AR171" s="101"/>
      <c r="AS171" s="101"/>
      <c r="AT171" s="101"/>
      <c r="AU171" s="101"/>
      <c r="AV171" s="103"/>
      <c r="AW171" s="103"/>
      <c r="AX171" s="103"/>
      <c r="AY171" s="103"/>
      <c r="AZ171" s="103"/>
      <c r="BA171" s="103"/>
      <c r="BB171" s="103"/>
      <c r="BC171" s="103"/>
    </row>
    <row r="172" spans="22:55" ht="23.25" x14ac:dyDescent="0.35">
      <c r="V172" s="167"/>
      <c r="AO172" s="100"/>
      <c r="AP172" s="101"/>
      <c r="AQ172" s="101"/>
      <c r="AR172" s="101"/>
      <c r="AS172" s="101"/>
      <c r="AT172" s="101"/>
      <c r="AU172" s="101"/>
      <c r="AV172" s="103"/>
      <c r="AW172" s="103"/>
      <c r="AX172" s="103"/>
      <c r="AY172" s="103"/>
      <c r="AZ172" s="103"/>
      <c r="BA172" s="103"/>
      <c r="BB172" s="103"/>
      <c r="BC172" s="103"/>
    </row>
    <row r="173" spans="22:55" ht="23.25" x14ac:dyDescent="0.35">
      <c r="V173" s="167"/>
      <c r="AO173" s="100"/>
      <c r="AP173" s="101"/>
      <c r="AQ173" s="101"/>
      <c r="AR173" s="101"/>
      <c r="AS173" s="101"/>
      <c r="AT173" s="101"/>
      <c r="AU173" s="101"/>
      <c r="AV173" s="103"/>
      <c r="AW173" s="103"/>
      <c r="AX173" s="103"/>
      <c r="AY173" s="103"/>
      <c r="AZ173" s="103"/>
      <c r="BA173" s="103"/>
      <c r="BB173" s="103"/>
      <c r="BC173" s="103"/>
    </row>
    <row r="174" spans="22:55" ht="23.25" x14ac:dyDescent="0.35">
      <c r="V174" s="167"/>
      <c r="AO174" s="100"/>
      <c r="AP174" s="101"/>
      <c r="AQ174" s="101"/>
      <c r="AR174" s="101"/>
      <c r="AS174" s="101"/>
      <c r="AT174" s="101"/>
      <c r="AU174" s="101"/>
      <c r="AV174" s="103"/>
      <c r="AW174" s="103"/>
      <c r="AX174" s="103"/>
      <c r="AY174" s="103"/>
      <c r="AZ174" s="103"/>
      <c r="BA174" s="103"/>
      <c r="BB174" s="103"/>
      <c r="BC174" s="103"/>
    </row>
    <row r="175" spans="22:55" ht="23.25" x14ac:dyDescent="0.35">
      <c r="V175" s="167"/>
      <c r="AO175" s="100"/>
      <c r="AP175" s="101"/>
      <c r="AQ175" s="101"/>
      <c r="AR175" s="101"/>
      <c r="AS175" s="101"/>
      <c r="AT175" s="101"/>
      <c r="AU175" s="101"/>
      <c r="AV175" s="103"/>
      <c r="AW175" s="103"/>
      <c r="AX175" s="103"/>
      <c r="AY175" s="103"/>
      <c r="AZ175" s="103"/>
      <c r="BA175" s="103"/>
      <c r="BB175" s="103"/>
      <c r="BC175" s="103"/>
    </row>
    <row r="176" spans="22:55" ht="23.25" x14ac:dyDescent="0.35">
      <c r="V176" s="167"/>
      <c r="AO176" s="100"/>
      <c r="AP176" s="101"/>
      <c r="AQ176" s="101"/>
      <c r="AR176" s="101"/>
      <c r="AS176" s="101"/>
      <c r="AT176" s="101"/>
      <c r="AU176" s="101"/>
      <c r="AV176" s="103"/>
      <c r="AW176" s="103"/>
      <c r="AX176" s="103"/>
      <c r="AY176" s="103"/>
      <c r="AZ176" s="103"/>
      <c r="BA176" s="103"/>
      <c r="BB176" s="103"/>
      <c r="BC176" s="103"/>
    </row>
    <row r="177" spans="22:55" ht="23.25" x14ac:dyDescent="0.35">
      <c r="V177" s="167"/>
      <c r="AO177" s="100"/>
      <c r="AP177" s="101"/>
      <c r="AQ177" s="101"/>
      <c r="AR177" s="101"/>
      <c r="AS177" s="101"/>
      <c r="AT177" s="101"/>
      <c r="AU177" s="101"/>
      <c r="AV177" s="103"/>
      <c r="AW177" s="103"/>
      <c r="AX177" s="103"/>
      <c r="AY177" s="103"/>
      <c r="AZ177" s="103"/>
      <c r="BA177" s="103"/>
      <c r="BB177" s="103"/>
      <c r="BC177" s="103"/>
    </row>
    <row r="178" spans="22:55" ht="23.25" x14ac:dyDescent="0.35">
      <c r="V178" s="167"/>
      <c r="AO178" s="100"/>
      <c r="AP178" s="101"/>
      <c r="AQ178" s="101"/>
      <c r="AR178" s="101"/>
      <c r="AS178" s="101"/>
      <c r="AT178" s="101"/>
      <c r="AU178" s="101"/>
      <c r="AV178" s="103"/>
      <c r="AW178" s="103"/>
      <c r="AX178" s="103"/>
      <c r="AY178" s="103"/>
      <c r="AZ178" s="103"/>
      <c r="BA178" s="103"/>
      <c r="BB178" s="103"/>
      <c r="BC178" s="103"/>
    </row>
    <row r="179" spans="22:55" ht="23.25" x14ac:dyDescent="0.35">
      <c r="V179" s="167"/>
      <c r="AO179" s="100"/>
      <c r="AP179" s="101"/>
      <c r="AQ179" s="101"/>
      <c r="AR179" s="101"/>
      <c r="AS179" s="101"/>
      <c r="AT179" s="101"/>
      <c r="AU179" s="101"/>
      <c r="AV179" s="103"/>
      <c r="AW179" s="103"/>
      <c r="AX179" s="103"/>
      <c r="AY179" s="103"/>
      <c r="AZ179" s="103"/>
      <c r="BA179" s="103"/>
      <c r="BB179" s="103"/>
      <c r="BC179" s="103"/>
    </row>
    <row r="180" spans="22:55" ht="23.25" x14ac:dyDescent="0.35">
      <c r="V180" s="167"/>
      <c r="AO180" s="100"/>
      <c r="AP180" s="101"/>
      <c r="AQ180" s="101"/>
      <c r="AR180" s="101"/>
      <c r="AS180" s="101"/>
      <c r="AT180" s="101"/>
      <c r="AU180" s="101"/>
      <c r="AV180" s="103"/>
      <c r="AW180" s="103"/>
      <c r="AX180" s="103"/>
      <c r="AY180" s="103"/>
      <c r="AZ180" s="103"/>
      <c r="BA180" s="103"/>
      <c r="BB180" s="103"/>
      <c r="BC180" s="103"/>
    </row>
    <row r="181" spans="22:55" ht="23.25" x14ac:dyDescent="0.35">
      <c r="V181" s="167"/>
      <c r="AO181" s="100"/>
      <c r="AP181" s="101"/>
      <c r="AQ181" s="101"/>
      <c r="AR181" s="101"/>
      <c r="AS181" s="101"/>
      <c r="AT181" s="101"/>
      <c r="AU181" s="101"/>
      <c r="AV181" s="103"/>
      <c r="AW181" s="103"/>
      <c r="AX181" s="103"/>
      <c r="AY181" s="103"/>
      <c r="AZ181" s="103"/>
      <c r="BA181" s="103"/>
      <c r="BB181" s="103"/>
      <c r="BC181" s="103"/>
    </row>
    <row r="182" spans="22:55" ht="23.25" x14ac:dyDescent="0.35">
      <c r="V182" s="167"/>
      <c r="AO182" s="100"/>
      <c r="AP182" s="101"/>
      <c r="AQ182" s="101"/>
      <c r="AR182" s="101"/>
      <c r="AS182" s="101"/>
      <c r="AT182" s="101"/>
      <c r="AU182" s="101"/>
      <c r="AV182" s="103"/>
      <c r="AW182" s="103"/>
      <c r="AX182" s="103"/>
      <c r="AY182" s="103"/>
      <c r="AZ182" s="103"/>
      <c r="BA182" s="103"/>
      <c r="BB182" s="103"/>
      <c r="BC182" s="103"/>
    </row>
    <row r="183" spans="22:55" ht="23.25" x14ac:dyDescent="0.35">
      <c r="V183" s="167"/>
      <c r="AO183" s="100"/>
      <c r="AP183" s="101"/>
      <c r="AQ183" s="101"/>
      <c r="AR183" s="101"/>
      <c r="AS183" s="101"/>
      <c r="AT183" s="101"/>
      <c r="AU183" s="101"/>
      <c r="AV183" s="103"/>
      <c r="AW183" s="103"/>
      <c r="AX183" s="103"/>
      <c r="AY183" s="103"/>
      <c r="AZ183" s="103"/>
      <c r="BA183" s="103"/>
      <c r="BB183" s="103"/>
      <c r="BC183" s="103"/>
    </row>
    <row r="184" spans="22:55" ht="23.25" x14ac:dyDescent="0.35">
      <c r="V184" s="167"/>
      <c r="AO184" s="100"/>
      <c r="AP184" s="101"/>
      <c r="AQ184" s="101"/>
      <c r="AR184" s="101"/>
      <c r="AS184" s="101"/>
      <c r="AT184" s="101"/>
      <c r="AU184" s="101"/>
      <c r="AV184" s="103"/>
      <c r="AW184" s="103"/>
      <c r="AX184" s="103"/>
      <c r="AY184" s="103"/>
      <c r="AZ184" s="103"/>
      <c r="BA184" s="103"/>
      <c r="BB184" s="103"/>
      <c r="BC184" s="103"/>
    </row>
    <row r="185" spans="22:55" ht="23.25" x14ac:dyDescent="0.35">
      <c r="V185" s="167"/>
      <c r="AO185" s="100"/>
      <c r="AP185" s="101"/>
      <c r="AQ185" s="101"/>
      <c r="AR185" s="101"/>
      <c r="AS185" s="101"/>
      <c r="AT185" s="101"/>
      <c r="AU185" s="101"/>
      <c r="AV185" s="103"/>
      <c r="AW185" s="103"/>
      <c r="AX185" s="103"/>
      <c r="AY185" s="103"/>
      <c r="AZ185" s="103"/>
      <c r="BA185" s="103"/>
      <c r="BB185" s="103"/>
      <c r="BC185" s="103"/>
    </row>
    <row r="186" spans="22:55" ht="23.25" x14ac:dyDescent="0.35">
      <c r="V186" s="167"/>
      <c r="AO186" s="100"/>
      <c r="AP186" s="101"/>
      <c r="AQ186" s="101"/>
      <c r="AR186" s="101"/>
      <c r="AS186" s="101"/>
      <c r="AT186" s="101"/>
      <c r="AU186" s="101"/>
      <c r="AV186" s="103"/>
      <c r="AW186" s="103"/>
      <c r="AX186" s="103"/>
      <c r="AY186" s="103"/>
      <c r="AZ186" s="103"/>
      <c r="BA186" s="103"/>
      <c r="BB186" s="103"/>
      <c r="BC186" s="103"/>
    </row>
    <row r="187" spans="22:55" ht="23.25" x14ac:dyDescent="0.35">
      <c r="V187" s="167"/>
      <c r="AO187" s="100"/>
      <c r="AP187" s="101"/>
      <c r="AQ187" s="101"/>
      <c r="AR187" s="101"/>
      <c r="AS187" s="101"/>
      <c r="AT187" s="101"/>
      <c r="AU187" s="101"/>
      <c r="AV187" s="103"/>
      <c r="AW187" s="103"/>
      <c r="AX187" s="103"/>
      <c r="AY187" s="103"/>
      <c r="AZ187" s="103"/>
      <c r="BA187" s="103"/>
      <c r="BB187" s="103"/>
      <c r="BC187" s="103"/>
    </row>
    <row r="188" spans="22:55" ht="23.25" x14ac:dyDescent="0.35">
      <c r="V188" s="167"/>
      <c r="AO188" s="100"/>
      <c r="AP188" s="101"/>
      <c r="AQ188" s="101"/>
      <c r="AR188" s="101"/>
      <c r="AS188" s="101"/>
      <c r="AT188" s="101"/>
      <c r="AU188" s="101"/>
      <c r="AV188" s="103"/>
      <c r="AW188" s="103"/>
      <c r="AX188" s="103"/>
      <c r="AY188" s="103"/>
      <c r="AZ188" s="103"/>
      <c r="BA188" s="103"/>
      <c r="BB188" s="103"/>
      <c r="BC188" s="103"/>
    </row>
    <row r="189" spans="22:55" ht="23.25" x14ac:dyDescent="0.35">
      <c r="V189" s="167"/>
      <c r="AO189" s="100"/>
      <c r="AP189" s="101"/>
      <c r="AQ189" s="101"/>
      <c r="AR189" s="101"/>
      <c r="AS189" s="101"/>
      <c r="AT189" s="101"/>
      <c r="AU189" s="101"/>
      <c r="AV189" s="103"/>
      <c r="AW189" s="103"/>
      <c r="AX189" s="103"/>
      <c r="AY189" s="103"/>
      <c r="AZ189" s="103"/>
      <c r="BA189" s="103"/>
      <c r="BB189" s="103"/>
      <c r="BC189" s="103"/>
    </row>
    <row r="190" spans="22:55" ht="23.25" x14ac:dyDescent="0.35">
      <c r="V190" s="167"/>
      <c r="AO190" s="100"/>
      <c r="AP190" s="101"/>
      <c r="AQ190" s="101"/>
      <c r="AR190" s="101"/>
      <c r="AS190" s="101"/>
      <c r="AT190" s="101"/>
      <c r="AU190" s="101"/>
      <c r="AV190" s="103"/>
      <c r="AW190" s="103"/>
      <c r="AX190" s="103"/>
      <c r="AY190" s="103"/>
      <c r="AZ190" s="103"/>
      <c r="BA190" s="103"/>
      <c r="BB190" s="103"/>
      <c r="BC190" s="103"/>
    </row>
    <row r="191" spans="22:55" ht="23.25" x14ac:dyDescent="0.35">
      <c r="V191" s="167"/>
      <c r="AO191" s="100"/>
      <c r="AP191" s="101"/>
      <c r="AQ191" s="101"/>
      <c r="AR191" s="101"/>
      <c r="AS191" s="101"/>
      <c r="AT191" s="101"/>
      <c r="AU191" s="101"/>
      <c r="AV191" s="103"/>
      <c r="AW191" s="103"/>
      <c r="AX191" s="103"/>
      <c r="AY191" s="103"/>
      <c r="AZ191" s="103"/>
      <c r="BA191" s="103"/>
      <c r="BB191" s="103"/>
      <c r="BC191" s="103"/>
    </row>
    <row r="192" spans="22:55" ht="23.25" x14ac:dyDescent="0.35">
      <c r="V192" s="167"/>
      <c r="AO192" s="100"/>
      <c r="AP192" s="101"/>
      <c r="AQ192" s="101"/>
      <c r="AR192" s="101"/>
      <c r="AS192" s="101"/>
      <c r="AT192" s="101"/>
      <c r="AU192" s="101"/>
      <c r="AV192" s="103"/>
      <c r="AW192" s="103"/>
      <c r="AX192" s="103"/>
      <c r="AY192" s="103"/>
      <c r="AZ192" s="103"/>
      <c r="BA192" s="103"/>
      <c r="BB192" s="103"/>
      <c r="BC192" s="103"/>
    </row>
    <row r="193" spans="22:55" ht="23.25" x14ac:dyDescent="0.35">
      <c r="V193" s="167"/>
      <c r="AO193" s="100"/>
      <c r="AP193" s="101"/>
      <c r="AQ193" s="101"/>
      <c r="AR193" s="101"/>
      <c r="AS193" s="101"/>
      <c r="AT193" s="101"/>
      <c r="AU193" s="101"/>
      <c r="AV193" s="103"/>
      <c r="AW193" s="103"/>
      <c r="AX193" s="103"/>
      <c r="AY193" s="103"/>
      <c r="AZ193" s="103"/>
      <c r="BA193" s="103"/>
      <c r="BB193" s="103"/>
      <c r="BC193" s="103"/>
    </row>
    <row r="194" spans="22:55" ht="23.25" x14ac:dyDescent="0.35">
      <c r="V194" s="167"/>
      <c r="AO194" s="100"/>
      <c r="AP194" s="101"/>
      <c r="AQ194" s="101"/>
      <c r="AR194" s="101"/>
      <c r="AS194" s="101"/>
      <c r="AT194" s="101"/>
      <c r="AU194" s="101"/>
      <c r="AV194" s="103"/>
      <c r="AW194" s="103"/>
      <c r="AX194" s="103"/>
      <c r="AY194" s="103"/>
      <c r="AZ194" s="103"/>
      <c r="BA194" s="103"/>
      <c r="BB194" s="103"/>
      <c r="BC194" s="103"/>
    </row>
    <row r="195" spans="22:55" ht="23.25" x14ac:dyDescent="0.35">
      <c r="V195" s="167"/>
      <c r="AO195" s="100"/>
      <c r="AP195" s="101"/>
      <c r="AQ195" s="101"/>
      <c r="AR195" s="101"/>
      <c r="AS195" s="101"/>
      <c r="AT195" s="101"/>
      <c r="AU195" s="101"/>
      <c r="AV195" s="103"/>
      <c r="AW195" s="103"/>
      <c r="AX195" s="103"/>
      <c r="AY195" s="103"/>
      <c r="AZ195" s="103"/>
      <c r="BA195" s="103"/>
      <c r="BB195" s="103"/>
      <c r="BC195" s="103"/>
    </row>
    <row r="196" spans="22:55" ht="23.25" x14ac:dyDescent="0.35">
      <c r="V196" s="167"/>
      <c r="AO196" s="100"/>
      <c r="AP196" s="101"/>
      <c r="AQ196" s="101"/>
      <c r="AR196" s="101"/>
      <c r="AS196" s="101"/>
      <c r="AT196" s="101"/>
      <c r="AU196" s="101"/>
      <c r="AV196" s="103"/>
      <c r="AW196" s="103"/>
      <c r="AX196" s="103"/>
      <c r="AY196" s="103"/>
      <c r="AZ196" s="103"/>
      <c r="BA196" s="103"/>
      <c r="BB196" s="103"/>
      <c r="BC196" s="103"/>
    </row>
    <row r="197" spans="22:55" ht="23.25" x14ac:dyDescent="0.35">
      <c r="V197" s="167"/>
      <c r="AO197" s="100"/>
      <c r="AP197" s="101"/>
      <c r="AQ197" s="101"/>
      <c r="AR197" s="101"/>
      <c r="AS197" s="101"/>
      <c r="AT197" s="101"/>
      <c r="AU197" s="101"/>
      <c r="AV197" s="103"/>
      <c r="AW197" s="103"/>
      <c r="AX197" s="103"/>
      <c r="AY197" s="103"/>
      <c r="AZ197" s="103"/>
      <c r="BA197" s="103"/>
      <c r="BB197" s="103"/>
      <c r="BC197" s="103"/>
    </row>
    <row r="198" spans="22:55" ht="23.25" x14ac:dyDescent="0.35">
      <c r="V198" s="167"/>
      <c r="AO198" s="100"/>
      <c r="AP198" s="101"/>
      <c r="AQ198" s="101"/>
      <c r="AR198" s="101"/>
      <c r="AS198" s="101"/>
      <c r="AT198" s="101"/>
      <c r="AU198" s="101"/>
      <c r="AV198" s="103"/>
      <c r="AW198" s="103"/>
      <c r="AX198" s="103"/>
      <c r="AY198" s="103"/>
      <c r="AZ198" s="103"/>
      <c r="BA198" s="103"/>
      <c r="BB198" s="103"/>
      <c r="BC198" s="103"/>
    </row>
    <row r="199" spans="22:55" ht="23.25" x14ac:dyDescent="0.35">
      <c r="V199" s="167"/>
      <c r="AO199" s="100"/>
      <c r="AP199" s="101"/>
      <c r="AQ199" s="101"/>
      <c r="AR199" s="101"/>
      <c r="AS199" s="101"/>
      <c r="AT199" s="101"/>
      <c r="AU199" s="101"/>
      <c r="AV199" s="103"/>
      <c r="AW199" s="103"/>
      <c r="AX199" s="103"/>
      <c r="AY199" s="103"/>
      <c r="AZ199" s="103"/>
      <c r="BA199" s="103"/>
      <c r="BB199" s="103"/>
      <c r="BC199" s="103"/>
    </row>
    <row r="200" spans="22:55" ht="23.25" x14ac:dyDescent="0.35">
      <c r="V200" s="167"/>
      <c r="AO200" s="100"/>
      <c r="AP200" s="101"/>
      <c r="AQ200" s="101"/>
      <c r="AR200" s="101"/>
      <c r="AS200" s="101"/>
      <c r="AT200" s="101"/>
      <c r="AU200" s="101"/>
      <c r="AV200" s="103"/>
      <c r="AW200" s="103"/>
      <c r="AX200" s="103"/>
      <c r="AY200" s="103"/>
      <c r="AZ200" s="103"/>
      <c r="BA200" s="103"/>
      <c r="BB200" s="103"/>
      <c r="BC200" s="103"/>
    </row>
    <row r="201" spans="22:55" ht="23.25" x14ac:dyDescent="0.35">
      <c r="V201" s="167"/>
      <c r="AO201" s="100"/>
      <c r="AP201" s="101"/>
      <c r="AQ201" s="101"/>
      <c r="AR201" s="101"/>
      <c r="AS201" s="101"/>
      <c r="AT201" s="101"/>
      <c r="AU201" s="101"/>
      <c r="AV201" s="103"/>
      <c r="AW201" s="103"/>
      <c r="AX201" s="103"/>
      <c r="AY201" s="103"/>
      <c r="AZ201" s="103"/>
      <c r="BA201" s="103"/>
      <c r="BB201" s="103"/>
      <c r="BC201" s="103"/>
    </row>
    <row r="202" spans="22:55" ht="23.25" x14ac:dyDescent="0.35">
      <c r="V202" s="167"/>
      <c r="AO202" s="100"/>
      <c r="AP202" s="101"/>
      <c r="AQ202" s="101"/>
      <c r="AR202" s="101"/>
      <c r="AS202" s="101"/>
      <c r="AT202" s="101"/>
      <c r="AU202" s="101"/>
      <c r="AV202" s="103"/>
      <c r="AW202" s="103"/>
      <c r="AX202" s="103"/>
      <c r="AY202" s="103"/>
      <c r="AZ202" s="103"/>
      <c r="BA202" s="103"/>
      <c r="BB202" s="103"/>
      <c r="BC202" s="103"/>
    </row>
    <row r="203" spans="22:55" ht="23.25" x14ac:dyDescent="0.35">
      <c r="V203" s="167"/>
      <c r="AO203" s="100"/>
      <c r="AP203" s="101"/>
      <c r="AQ203" s="101"/>
      <c r="AR203" s="101"/>
      <c r="AS203" s="101"/>
      <c r="AT203" s="101"/>
      <c r="AU203" s="101"/>
      <c r="AV203" s="103"/>
      <c r="AW203" s="103"/>
      <c r="AX203" s="103"/>
      <c r="AY203" s="103"/>
      <c r="AZ203" s="103"/>
      <c r="BA203" s="103"/>
      <c r="BB203" s="103"/>
      <c r="BC203" s="103"/>
    </row>
    <row r="204" spans="22:55" ht="23.25" x14ac:dyDescent="0.35">
      <c r="V204" s="167"/>
      <c r="AO204" s="100"/>
      <c r="AP204" s="101"/>
      <c r="AQ204" s="101"/>
      <c r="AR204" s="101"/>
      <c r="AS204" s="101"/>
      <c r="AT204" s="101"/>
      <c r="AU204" s="101"/>
      <c r="AV204" s="103"/>
      <c r="AW204" s="103"/>
      <c r="AX204" s="103"/>
      <c r="AY204" s="103"/>
      <c r="AZ204" s="103"/>
      <c r="BA204" s="103"/>
      <c r="BB204" s="103"/>
      <c r="BC204" s="103"/>
    </row>
    <row r="205" spans="22:55" ht="23.25" x14ac:dyDescent="0.35">
      <c r="V205" s="167"/>
      <c r="AO205" s="100"/>
      <c r="AP205" s="101"/>
      <c r="AQ205" s="101"/>
      <c r="AR205" s="101"/>
      <c r="AS205" s="101"/>
      <c r="AT205" s="101"/>
      <c r="AU205" s="101"/>
      <c r="AV205" s="103"/>
      <c r="AW205" s="103"/>
      <c r="AX205" s="103"/>
      <c r="AY205" s="103"/>
      <c r="AZ205" s="103"/>
      <c r="BA205" s="103"/>
      <c r="BB205" s="103"/>
      <c r="BC205" s="103"/>
    </row>
    <row r="206" spans="22:55" ht="23.25" x14ac:dyDescent="0.35">
      <c r="V206" s="167"/>
      <c r="AO206" s="100"/>
      <c r="AP206" s="101"/>
      <c r="AQ206" s="101"/>
      <c r="AR206" s="101"/>
      <c r="AS206" s="101"/>
      <c r="AT206" s="101"/>
      <c r="AU206" s="101"/>
      <c r="AV206" s="103"/>
      <c r="AW206" s="103"/>
      <c r="AX206" s="103"/>
      <c r="AY206" s="103"/>
      <c r="AZ206" s="103"/>
      <c r="BA206" s="103"/>
      <c r="BB206" s="103"/>
      <c r="BC206" s="103"/>
    </row>
    <row r="207" spans="22:55" ht="23.25" x14ac:dyDescent="0.35">
      <c r="V207" s="167"/>
      <c r="AO207" s="100"/>
      <c r="AP207" s="101"/>
      <c r="AQ207" s="101"/>
      <c r="AR207" s="101"/>
      <c r="AS207" s="101"/>
      <c r="AT207" s="101"/>
      <c r="AU207" s="101"/>
      <c r="AV207" s="103"/>
      <c r="AW207" s="103"/>
      <c r="AX207" s="103"/>
      <c r="AY207" s="103"/>
      <c r="AZ207" s="103"/>
      <c r="BA207" s="103"/>
      <c r="BB207" s="103"/>
      <c r="BC207" s="103"/>
    </row>
    <row r="208" spans="22:55" ht="23.25" x14ac:dyDescent="0.35">
      <c r="V208" s="167"/>
      <c r="AO208" s="100"/>
      <c r="AP208" s="101"/>
      <c r="AQ208" s="101"/>
      <c r="AR208" s="101"/>
      <c r="AS208" s="101"/>
      <c r="AT208" s="101"/>
      <c r="AU208" s="101"/>
      <c r="AV208" s="103"/>
      <c r="AW208" s="103"/>
      <c r="AX208" s="103"/>
      <c r="AY208" s="103"/>
      <c r="AZ208" s="103"/>
      <c r="BA208" s="103"/>
      <c r="BB208" s="103"/>
      <c r="BC208" s="103"/>
    </row>
    <row r="209" spans="22:55" ht="23.25" x14ac:dyDescent="0.35">
      <c r="V209" s="167"/>
      <c r="AO209" s="100"/>
      <c r="AP209" s="101"/>
      <c r="AQ209" s="101"/>
      <c r="AR209" s="101"/>
      <c r="AS209" s="101"/>
      <c r="AT209" s="101"/>
      <c r="AU209" s="101"/>
      <c r="AV209" s="103"/>
      <c r="AW209" s="103"/>
      <c r="AX209" s="103"/>
      <c r="AY209" s="103"/>
      <c r="AZ209" s="103"/>
      <c r="BA209" s="103"/>
      <c r="BB209" s="103"/>
      <c r="BC209" s="103"/>
    </row>
    <row r="210" spans="22:55" ht="23.25" x14ac:dyDescent="0.35">
      <c r="V210" s="167"/>
      <c r="AO210" s="100"/>
      <c r="AP210" s="101"/>
      <c r="AQ210" s="101"/>
      <c r="AR210" s="101"/>
      <c r="AS210" s="101"/>
      <c r="AT210" s="101"/>
      <c r="AU210" s="101"/>
      <c r="AV210" s="103"/>
      <c r="AW210" s="103"/>
      <c r="AX210" s="103"/>
      <c r="AY210" s="103"/>
      <c r="AZ210" s="103"/>
      <c r="BA210" s="103"/>
      <c r="BB210" s="103"/>
      <c r="BC210" s="103"/>
    </row>
    <row r="211" spans="22:55" ht="23.25" x14ac:dyDescent="0.35">
      <c r="V211" s="167"/>
      <c r="AO211" s="100"/>
      <c r="AP211" s="101"/>
      <c r="AQ211" s="101"/>
      <c r="AR211" s="101"/>
      <c r="AS211" s="101"/>
      <c r="AT211" s="101"/>
      <c r="AU211" s="101"/>
      <c r="AV211" s="103"/>
      <c r="AW211" s="103"/>
      <c r="AX211" s="103"/>
      <c r="AY211" s="103"/>
      <c r="AZ211" s="103"/>
      <c r="BA211" s="103"/>
      <c r="BB211" s="103"/>
      <c r="BC211" s="103"/>
    </row>
    <row r="212" spans="22:55" ht="23.25" x14ac:dyDescent="0.35">
      <c r="V212" s="167"/>
      <c r="AO212" s="100"/>
      <c r="AP212" s="101"/>
      <c r="AQ212" s="101"/>
      <c r="AR212" s="101"/>
      <c r="AS212" s="101"/>
      <c r="AT212" s="101"/>
      <c r="AU212" s="101"/>
      <c r="AV212" s="103"/>
      <c r="AW212" s="103"/>
      <c r="AX212" s="103"/>
      <c r="AY212" s="103"/>
      <c r="AZ212" s="103"/>
      <c r="BA212" s="103"/>
      <c r="BB212" s="103"/>
      <c r="BC212" s="103"/>
    </row>
    <row r="213" spans="22:55" ht="23.25" x14ac:dyDescent="0.35">
      <c r="V213" s="167"/>
      <c r="AO213" s="100"/>
      <c r="AP213" s="101"/>
      <c r="AQ213" s="101"/>
      <c r="AR213" s="101"/>
      <c r="AS213" s="101"/>
      <c r="AT213" s="101"/>
      <c r="AU213" s="101"/>
      <c r="AV213" s="103"/>
      <c r="AW213" s="103"/>
      <c r="AX213" s="103"/>
      <c r="AY213" s="103"/>
      <c r="AZ213" s="103"/>
      <c r="BA213" s="103"/>
      <c r="BB213" s="103"/>
      <c r="BC213" s="103"/>
    </row>
    <row r="214" spans="22:55" ht="23.25" x14ac:dyDescent="0.35">
      <c r="V214" s="167"/>
      <c r="AO214" s="100"/>
      <c r="AP214" s="101"/>
      <c r="AQ214" s="101"/>
      <c r="AR214" s="101"/>
      <c r="AS214" s="101"/>
      <c r="AT214" s="101"/>
      <c r="AU214" s="101"/>
      <c r="AV214" s="103"/>
      <c r="AW214" s="103"/>
      <c r="AX214" s="103"/>
      <c r="AY214" s="103"/>
      <c r="AZ214" s="103"/>
      <c r="BA214" s="103"/>
      <c r="BB214" s="103"/>
      <c r="BC214" s="103"/>
    </row>
    <row r="215" spans="22:55" ht="23.25" x14ac:dyDescent="0.35">
      <c r="V215" s="167"/>
      <c r="AO215" s="100"/>
      <c r="AP215" s="101"/>
      <c r="AQ215" s="101"/>
      <c r="AR215" s="101"/>
      <c r="AS215" s="101"/>
      <c r="AT215" s="101"/>
      <c r="AU215" s="101"/>
      <c r="AV215" s="103"/>
      <c r="AW215" s="103"/>
      <c r="AX215" s="103"/>
      <c r="AY215" s="103"/>
      <c r="AZ215" s="103"/>
      <c r="BA215" s="103"/>
      <c r="BB215" s="103"/>
      <c r="BC215" s="103"/>
    </row>
    <row r="216" spans="22:55" ht="23.25" x14ac:dyDescent="0.35">
      <c r="V216" s="167"/>
      <c r="AO216" s="100"/>
      <c r="AP216" s="101"/>
      <c r="AQ216" s="101"/>
      <c r="AR216" s="101"/>
      <c r="AS216" s="101"/>
      <c r="AT216" s="101"/>
      <c r="AU216" s="101"/>
      <c r="AV216" s="103"/>
      <c r="AW216" s="103"/>
      <c r="AX216" s="103"/>
      <c r="AY216" s="103"/>
      <c r="AZ216" s="103"/>
      <c r="BA216" s="103"/>
      <c r="BB216" s="103"/>
      <c r="BC216" s="103"/>
    </row>
    <row r="217" spans="22:55" ht="23.25" x14ac:dyDescent="0.35">
      <c r="V217" s="167"/>
      <c r="AO217" s="100"/>
      <c r="AP217" s="101"/>
      <c r="AQ217" s="101"/>
      <c r="AR217" s="101"/>
      <c r="AS217" s="101"/>
      <c r="AT217" s="101"/>
      <c r="AU217" s="101"/>
      <c r="AV217" s="103"/>
      <c r="AW217" s="103"/>
      <c r="AX217" s="103"/>
      <c r="AY217" s="103"/>
      <c r="AZ217" s="103"/>
      <c r="BA217" s="103"/>
      <c r="BB217" s="103"/>
      <c r="BC217" s="103"/>
    </row>
    <row r="218" spans="22:55" ht="23.25" x14ac:dyDescent="0.35">
      <c r="V218" s="167"/>
      <c r="AO218" s="100"/>
      <c r="AP218" s="101"/>
      <c r="AQ218" s="101"/>
      <c r="AR218" s="101"/>
      <c r="AS218" s="101"/>
      <c r="AT218" s="101"/>
      <c r="AU218" s="101"/>
      <c r="AV218" s="103"/>
      <c r="AW218" s="103"/>
      <c r="AX218" s="103"/>
      <c r="AY218" s="103"/>
      <c r="AZ218" s="103"/>
      <c r="BA218" s="103"/>
      <c r="BB218" s="103"/>
      <c r="BC218" s="103"/>
    </row>
    <row r="219" spans="22:55" ht="23.25" x14ac:dyDescent="0.35">
      <c r="V219" s="167"/>
      <c r="AO219" s="100"/>
      <c r="AP219" s="101"/>
      <c r="AQ219" s="101"/>
      <c r="AR219" s="101"/>
      <c r="AS219" s="101"/>
      <c r="AT219" s="101"/>
      <c r="AU219" s="101"/>
      <c r="AV219" s="103"/>
      <c r="AW219" s="103"/>
      <c r="AX219" s="103"/>
      <c r="AY219" s="103"/>
      <c r="AZ219" s="103"/>
      <c r="BA219" s="103"/>
      <c r="BB219" s="103"/>
      <c r="BC219" s="103"/>
    </row>
    <row r="220" spans="22:55" ht="23.25" x14ac:dyDescent="0.35">
      <c r="V220" s="167"/>
      <c r="AO220" s="100"/>
      <c r="AP220" s="101"/>
      <c r="AQ220" s="101"/>
      <c r="AR220" s="101"/>
      <c r="AS220" s="101"/>
      <c r="AT220" s="101"/>
      <c r="AU220" s="101"/>
      <c r="AV220" s="103"/>
      <c r="AW220" s="103"/>
      <c r="AX220" s="103"/>
      <c r="AY220" s="103"/>
      <c r="AZ220" s="103"/>
      <c r="BA220" s="103"/>
      <c r="BB220" s="103"/>
      <c r="BC220" s="103"/>
    </row>
    <row r="221" spans="22:55" ht="23.25" x14ac:dyDescent="0.35">
      <c r="V221" s="167"/>
      <c r="AO221" s="100"/>
      <c r="AP221" s="101"/>
      <c r="AQ221" s="101"/>
      <c r="AR221" s="101"/>
      <c r="AS221" s="101"/>
      <c r="AT221" s="101"/>
      <c r="AU221" s="101"/>
      <c r="AV221" s="103"/>
      <c r="AW221" s="103"/>
      <c r="AX221" s="103"/>
      <c r="AY221" s="103"/>
      <c r="AZ221" s="103"/>
      <c r="BA221" s="103"/>
      <c r="BB221" s="103"/>
      <c r="BC221" s="103"/>
    </row>
    <row r="222" spans="22:55" ht="23.25" x14ac:dyDescent="0.35">
      <c r="V222" s="167"/>
      <c r="AO222" s="100"/>
      <c r="AP222" s="101"/>
      <c r="AQ222" s="101"/>
      <c r="AR222" s="101"/>
      <c r="AS222" s="101"/>
      <c r="AT222" s="101"/>
      <c r="AU222" s="101"/>
      <c r="AV222" s="103"/>
      <c r="AW222" s="103"/>
      <c r="AX222" s="103"/>
      <c r="AY222" s="103"/>
      <c r="AZ222" s="103"/>
      <c r="BA222" s="103"/>
      <c r="BB222" s="103"/>
      <c r="BC222" s="103"/>
    </row>
    <row r="223" spans="22:55" ht="23.25" x14ac:dyDescent="0.35">
      <c r="V223" s="167"/>
      <c r="AO223" s="100"/>
      <c r="AP223" s="101"/>
      <c r="AQ223" s="101"/>
      <c r="AR223" s="101"/>
      <c r="AS223" s="101"/>
      <c r="AT223" s="101"/>
      <c r="AU223" s="101"/>
      <c r="AV223" s="103"/>
      <c r="AW223" s="103"/>
      <c r="AX223" s="103"/>
      <c r="AY223" s="103"/>
      <c r="AZ223" s="103"/>
      <c r="BA223" s="103"/>
      <c r="BB223" s="103"/>
      <c r="BC223" s="103"/>
    </row>
    <row r="224" spans="22:55" ht="23.25" x14ac:dyDescent="0.35">
      <c r="V224" s="167"/>
      <c r="AO224" s="100"/>
      <c r="AP224" s="101"/>
      <c r="AQ224" s="101"/>
      <c r="AR224" s="101"/>
      <c r="AS224" s="101"/>
      <c r="AT224" s="101"/>
      <c r="AU224" s="101"/>
      <c r="AV224" s="103"/>
      <c r="AW224" s="103"/>
      <c r="AX224" s="103"/>
      <c r="AY224" s="103"/>
      <c r="AZ224" s="103"/>
      <c r="BA224" s="103"/>
      <c r="BB224" s="103"/>
      <c r="BC224" s="103"/>
    </row>
    <row r="225" spans="22:55" ht="23.25" x14ac:dyDescent="0.35">
      <c r="V225" s="167"/>
      <c r="AO225" s="100"/>
      <c r="AP225" s="101"/>
      <c r="AQ225" s="101"/>
      <c r="AR225" s="101"/>
      <c r="AS225" s="101"/>
      <c r="AT225" s="101"/>
      <c r="AU225" s="101"/>
      <c r="AV225" s="103"/>
      <c r="AW225" s="103"/>
      <c r="AX225" s="103"/>
      <c r="AY225" s="103"/>
      <c r="AZ225" s="103"/>
      <c r="BA225" s="103"/>
      <c r="BB225" s="103"/>
      <c r="BC225" s="103"/>
    </row>
    <row r="226" spans="22:55" ht="23.25" x14ac:dyDescent="0.35">
      <c r="V226" s="167"/>
      <c r="AO226" s="100"/>
      <c r="AP226" s="101"/>
      <c r="AQ226" s="101"/>
      <c r="AR226" s="101"/>
      <c r="AS226" s="101"/>
      <c r="AT226" s="101"/>
      <c r="AU226" s="101"/>
      <c r="AV226" s="103"/>
      <c r="AW226" s="103"/>
      <c r="AX226" s="103"/>
      <c r="AY226" s="103"/>
      <c r="AZ226" s="103"/>
      <c r="BA226" s="103"/>
      <c r="BB226" s="103"/>
      <c r="BC226" s="103"/>
    </row>
    <row r="227" spans="22:55" ht="23.25" x14ac:dyDescent="0.35">
      <c r="V227" s="167"/>
      <c r="AO227" s="100"/>
      <c r="AP227" s="101"/>
      <c r="AQ227" s="101"/>
      <c r="AR227" s="101"/>
      <c r="AS227" s="101"/>
      <c r="AT227" s="101"/>
      <c r="AU227" s="101"/>
      <c r="AV227" s="103"/>
      <c r="AW227" s="103"/>
      <c r="AX227" s="103"/>
      <c r="AY227" s="103"/>
      <c r="AZ227" s="103"/>
      <c r="BA227" s="103"/>
      <c r="BB227" s="103"/>
      <c r="BC227" s="103"/>
    </row>
    <row r="228" spans="22:55" ht="23.25" x14ac:dyDescent="0.35">
      <c r="V228" s="167"/>
      <c r="AO228" s="100"/>
      <c r="AP228" s="101"/>
      <c r="AQ228" s="101"/>
      <c r="AR228" s="101"/>
      <c r="AS228" s="101"/>
      <c r="AT228" s="101"/>
      <c r="AU228" s="101"/>
      <c r="AV228" s="103"/>
      <c r="AW228" s="103"/>
      <c r="AX228" s="103"/>
      <c r="AY228" s="103"/>
      <c r="AZ228" s="103"/>
      <c r="BA228" s="103"/>
      <c r="BB228" s="103"/>
      <c r="BC228" s="103"/>
    </row>
    <row r="229" spans="22:55" ht="23.25" x14ac:dyDescent="0.35">
      <c r="V229" s="167"/>
      <c r="AO229" s="100"/>
      <c r="AP229" s="101"/>
      <c r="AQ229" s="101"/>
      <c r="AR229" s="101"/>
      <c r="AS229" s="101"/>
      <c r="AT229" s="101"/>
      <c r="AU229" s="101"/>
      <c r="AV229" s="103"/>
      <c r="AW229" s="103"/>
      <c r="AX229" s="103"/>
      <c r="AY229" s="103"/>
      <c r="AZ229" s="103"/>
      <c r="BA229" s="103"/>
      <c r="BB229" s="103"/>
      <c r="BC229" s="103"/>
    </row>
    <row r="230" spans="22:55" ht="23.25" x14ac:dyDescent="0.35">
      <c r="V230" s="167"/>
      <c r="AO230" s="100"/>
      <c r="AP230" s="101"/>
      <c r="AQ230" s="101"/>
      <c r="AR230" s="101"/>
      <c r="AS230" s="101"/>
      <c r="AT230" s="101"/>
      <c r="AU230" s="101"/>
      <c r="AV230" s="103"/>
      <c r="AW230" s="103"/>
      <c r="AX230" s="103"/>
      <c r="AY230" s="103"/>
      <c r="AZ230" s="103"/>
      <c r="BA230" s="103"/>
      <c r="BB230" s="103"/>
      <c r="BC230" s="103"/>
    </row>
    <row r="231" spans="22:55" ht="23.25" x14ac:dyDescent="0.35">
      <c r="V231" s="167"/>
      <c r="AO231" s="100"/>
      <c r="AP231" s="101"/>
      <c r="AQ231" s="101"/>
      <c r="AR231" s="101"/>
      <c r="AS231" s="101"/>
      <c r="AT231" s="101"/>
      <c r="AU231" s="101"/>
      <c r="AV231" s="103"/>
      <c r="AW231" s="103"/>
      <c r="AX231" s="103"/>
      <c r="AY231" s="103"/>
      <c r="AZ231" s="103"/>
      <c r="BA231" s="103"/>
      <c r="BB231" s="103"/>
      <c r="BC231" s="103"/>
    </row>
    <row r="232" spans="22:55" ht="23.25" x14ac:dyDescent="0.35">
      <c r="V232" s="167"/>
      <c r="AO232" s="100"/>
      <c r="AP232" s="101"/>
      <c r="AQ232" s="101"/>
      <c r="AR232" s="101"/>
      <c r="AS232" s="101"/>
      <c r="AT232" s="101"/>
      <c r="AU232" s="101"/>
      <c r="AV232" s="103"/>
      <c r="AW232" s="103"/>
      <c r="AX232" s="103"/>
      <c r="AY232" s="103"/>
      <c r="AZ232" s="103"/>
      <c r="BA232" s="103"/>
      <c r="BB232" s="103"/>
      <c r="BC232" s="103"/>
    </row>
    <row r="233" spans="22:55" ht="23.25" x14ac:dyDescent="0.35">
      <c r="V233" s="167"/>
      <c r="AO233" s="100"/>
      <c r="AP233" s="101"/>
      <c r="AQ233" s="101"/>
      <c r="AR233" s="101"/>
      <c r="AS233" s="101"/>
      <c r="AT233" s="101"/>
      <c r="AU233" s="101"/>
      <c r="AV233" s="103"/>
      <c r="AW233" s="103"/>
      <c r="AX233" s="103"/>
      <c r="AY233" s="103"/>
      <c r="AZ233" s="103"/>
      <c r="BA233" s="103"/>
      <c r="BB233" s="103"/>
      <c r="BC233" s="103"/>
    </row>
    <row r="234" spans="22:55" ht="23.25" x14ac:dyDescent="0.35">
      <c r="V234" s="167"/>
      <c r="AO234" s="100"/>
      <c r="AP234" s="101"/>
      <c r="AQ234" s="101"/>
      <c r="AR234" s="101"/>
      <c r="AS234" s="101"/>
      <c r="AT234" s="101"/>
      <c r="AU234" s="101"/>
      <c r="AV234" s="103"/>
      <c r="AW234" s="103"/>
      <c r="AX234" s="103"/>
      <c r="AY234" s="103"/>
      <c r="AZ234" s="103"/>
      <c r="BA234" s="103"/>
      <c r="BB234" s="103"/>
      <c r="BC234" s="103"/>
    </row>
    <row r="235" spans="22:55" ht="23.25" x14ac:dyDescent="0.35">
      <c r="V235" s="167"/>
      <c r="AO235" s="100"/>
      <c r="AP235" s="101"/>
      <c r="AQ235" s="101"/>
      <c r="AR235" s="101"/>
      <c r="AS235" s="101"/>
      <c r="AT235" s="101"/>
      <c r="AU235" s="101"/>
      <c r="AV235" s="103"/>
      <c r="AW235" s="103"/>
      <c r="AX235" s="103"/>
      <c r="AY235" s="103"/>
      <c r="AZ235" s="103"/>
      <c r="BA235" s="103"/>
      <c r="BB235" s="103"/>
      <c r="BC235" s="103"/>
    </row>
    <row r="236" spans="22:55" ht="23.25" x14ac:dyDescent="0.35">
      <c r="V236" s="167"/>
      <c r="AO236" s="100"/>
      <c r="AP236" s="101"/>
      <c r="AQ236" s="101"/>
      <c r="AR236" s="101"/>
      <c r="AS236" s="101"/>
      <c r="AT236" s="101"/>
      <c r="AU236" s="101"/>
      <c r="AV236" s="103"/>
      <c r="AW236" s="103"/>
      <c r="AX236" s="103"/>
      <c r="AY236" s="103"/>
      <c r="AZ236" s="103"/>
      <c r="BA236" s="103"/>
      <c r="BB236" s="103"/>
      <c r="BC236" s="103"/>
    </row>
    <row r="237" spans="22:55" ht="23.25" x14ac:dyDescent="0.35">
      <c r="V237" s="167"/>
      <c r="AO237" s="100"/>
      <c r="AP237" s="101"/>
      <c r="AQ237" s="101"/>
      <c r="AR237" s="101"/>
      <c r="AS237" s="101"/>
      <c r="AT237" s="101"/>
      <c r="AU237" s="101"/>
      <c r="AV237" s="103"/>
      <c r="AW237" s="103"/>
      <c r="AX237" s="103"/>
      <c r="AY237" s="103"/>
      <c r="AZ237" s="103"/>
      <c r="BA237" s="103"/>
      <c r="BB237" s="103"/>
      <c r="BC237" s="103"/>
    </row>
    <row r="238" spans="22:55" ht="23.25" x14ac:dyDescent="0.35">
      <c r="V238" s="167"/>
      <c r="AO238" s="100"/>
      <c r="AP238" s="101"/>
      <c r="AQ238" s="101"/>
      <c r="AR238" s="101"/>
      <c r="AS238" s="101"/>
      <c r="AT238" s="101"/>
      <c r="AU238" s="101"/>
      <c r="AV238" s="103"/>
      <c r="AW238" s="103"/>
      <c r="AX238" s="103"/>
      <c r="AY238" s="103"/>
      <c r="AZ238" s="103"/>
      <c r="BA238" s="103"/>
      <c r="BB238" s="103"/>
      <c r="BC238" s="103"/>
    </row>
    <row r="239" spans="22:55" ht="23.25" x14ac:dyDescent="0.35">
      <c r="V239" s="167"/>
      <c r="AO239" s="100"/>
      <c r="AP239" s="101"/>
      <c r="AQ239" s="101"/>
      <c r="AR239" s="101"/>
      <c r="AS239" s="101"/>
      <c r="AT239" s="101"/>
      <c r="AU239" s="101"/>
      <c r="AV239" s="103"/>
      <c r="AW239" s="103"/>
      <c r="AX239" s="103"/>
      <c r="AY239" s="103"/>
      <c r="AZ239" s="103"/>
      <c r="BA239" s="103"/>
      <c r="BB239" s="103"/>
      <c r="BC239" s="103"/>
    </row>
    <row r="240" spans="22:55" ht="23.25" x14ac:dyDescent="0.35">
      <c r="V240" s="167"/>
      <c r="AO240" s="100"/>
      <c r="AP240" s="101"/>
      <c r="AQ240" s="101"/>
      <c r="AR240" s="101"/>
      <c r="AS240" s="101"/>
      <c r="AT240" s="101"/>
      <c r="AU240" s="101"/>
      <c r="AV240" s="103"/>
      <c r="AW240" s="103"/>
      <c r="AX240" s="103"/>
      <c r="AY240" s="103"/>
      <c r="AZ240" s="103"/>
      <c r="BA240" s="103"/>
      <c r="BB240" s="103"/>
      <c r="BC240" s="103"/>
    </row>
    <row r="241" spans="22:55" ht="23.25" x14ac:dyDescent="0.35">
      <c r="V241" s="167"/>
      <c r="AO241" s="100"/>
      <c r="AP241" s="101"/>
      <c r="AQ241" s="101"/>
      <c r="AR241" s="101"/>
      <c r="AS241" s="101"/>
      <c r="AT241" s="101"/>
      <c r="AU241" s="101"/>
      <c r="AV241" s="103"/>
      <c r="AW241" s="103"/>
      <c r="AX241" s="103"/>
      <c r="AY241" s="103"/>
      <c r="AZ241" s="103"/>
      <c r="BA241" s="103"/>
      <c r="BB241" s="103"/>
      <c r="BC241" s="103"/>
    </row>
    <row r="242" spans="22:55" ht="23.25" x14ac:dyDescent="0.35">
      <c r="V242" s="167"/>
      <c r="AO242" s="100"/>
      <c r="AP242" s="101"/>
      <c r="AQ242" s="101"/>
      <c r="AR242" s="101"/>
      <c r="AS242" s="101"/>
      <c r="AT242" s="101"/>
      <c r="AU242" s="101"/>
      <c r="AV242" s="103"/>
      <c r="AW242" s="103"/>
      <c r="AX242" s="103"/>
      <c r="AY242" s="103"/>
      <c r="AZ242" s="103"/>
      <c r="BA242" s="103"/>
      <c r="BB242" s="103"/>
      <c r="BC242" s="103"/>
    </row>
    <row r="243" spans="22:55" ht="23.25" x14ac:dyDescent="0.35">
      <c r="V243" s="167"/>
      <c r="AO243" s="100"/>
      <c r="AP243" s="101"/>
      <c r="AQ243" s="101"/>
      <c r="AR243" s="101"/>
      <c r="AS243" s="101"/>
      <c r="AT243" s="101"/>
      <c r="AU243" s="101"/>
      <c r="AV243" s="103"/>
      <c r="AW243" s="103"/>
      <c r="AX243" s="103"/>
      <c r="AY243" s="103"/>
      <c r="AZ243" s="103"/>
      <c r="BA243" s="103"/>
      <c r="BB243" s="103"/>
      <c r="BC243" s="103"/>
    </row>
    <row r="244" spans="22:55" ht="23.25" x14ac:dyDescent="0.35">
      <c r="V244" s="167"/>
      <c r="AO244" s="100"/>
      <c r="AP244" s="101"/>
      <c r="AQ244" s="101"/>
      <c r="AR244" s="101"/>
      <c r="AS244" s="101"/>
      <c r="AT244" s="101"/>
      <c r="AU244" s="101"/>
      <c r="AV244" s="103"/>
      <c r="AW244" s="103"/>
      <c r="AX244" s="103"/>
      <c r="AY244" s="103"/>
      <c r="AZ244" s="103"/>
      <c r="BA244" s="103"/>
      <c r="BB244" s="103"/>
      <c r="BC244" s="103"/>
    </row>
    <row r="245" spans="22:55" ht="23.25" x14ac:dyDescent="0.35">
      <c r="V245" s="167"/>
      <c r="AO245" s="100"/>
      <c r="AP245" s="101"/>
      <c r="AQ245" s="101"/>
      <c r="AR245" s="101"/>
      <c r="AS245" s="101"/>
      <c r="AT245" s="101"/>
      <c r="AU245" s="101"/>
      <c r="AV245" s="103"/>
      <c r="AW245" s="103"/>
      <c r="AX245" s="103"/>
      <c r="AY245" s="103"/>
      <c r="AZ245" s="103"/>
      <c r="BA245" s="103"/>
      <c r="BB245" s="103"/>
      <c r="BC245" s="103"/>
    </row>
    <row r="246" spans="22:55" ht="23.25" x14ac:dyDescent="0.35">
      <c r="V246" s="167"/>
      <c r="AO246" s="100"/>
      <c r="AP246" s="101"/>
      <c r="AQ246" s="101"/>
      <c r="AR246" s="101"/>
      <c r="AS246" s="101"/>
      <c r="AT246" s="101"/>
      <c r="AU246" s="101"/>
      <c r="AV246" s="103"/>
      <c r="AW246" s="103"/>
      <c r="AX246" s="103"/>
      <c r="AY246" s="103"/>
      <c r="AZ246" s="103"/>
      <c r="BA246" s="103"/>
      <c r="BB246" s="103"/>
      <c r="BC246" s="103"/>
    </row>
    <row r="247" spans="22:55" ht="23.25" x14ac:dyDescent="0.35">
      <c r="V247" s="167"/>
      <c r="AO247" s="100"/>
      <c r="AP247" s="101"/>
      <c r="AQ247" s="101"/>
      <c r="AR247" s="101"/>
      <c r="AS247" s="101"/>
      <c r="AT247" s="101"/>
      <c r="AU247" s="101"/>
      <c r="AV247" s="103"/>
      <c r="AW247" s="103"/>
      <c r="AX247" s="103"/>
      <c r="AY247" s="103"/>
      <c r="AZ247" s="103"/>
      <c r="BA247" s="103"/>
      <c r="BB247" s="103"/>
      <c r="BC247" s="103"/>
    </row>
    <row r="248" spans="22:55" ht="23.25" x14ac:dyDescent="0.35">
      <c r="V248" s="167"/>
      <c r="AO248" s="100"/>
      <c r="AP248" s="101"/>
      <c r="AQ248" s="101"/>
      <c r="AR248" s="101"/>
      <c r="AS248" s="101"/>
      <c r="AT248" s="101"/>
      <c r="AU248" s="101"/>
      <c r="AV248" s="103"/>
      <c r="AW248" s="103"/>
      <c r="AX248" s="103"/>
      <c r="AY248" s="103"/>
      <c r="AZ248" s="103"/>
      <c r="BA248" s="103"/>
      <c r="BB248" s="103"/>
      <c r="BC248" s="103"/>
    </row>
    <row r="249" spans="22:55" ht="23.25" x14ac:dyDescent="0.35">
      <c r="V249" s="167"/>
      <c r="AO249" s="100"/>
      <c r="AP249" s="101"/>
      <c r="AQ249" s="101"/>
      <c r="AR249" s="101"/>
      <c r="AS249" s="101"/>
      <c r="AT249" s="101"/>
      <c r="AU249" s="101"/>
      <c r="AV249" s="103"/>
      <c r="AW249" s="103"/>
      <c r="AX249" s="103"/>
      <c r="AY249" s="103"/>
      <c r="AZ249" s="103"/>
      <c r="BA249" s="103"/>
      <c r="BB249" s="103"/>
      <c r="BC249" s="103"/>
    </row>
    <row r="250" spans="22:55" ht="23.25" x14ac:dyDescent="0.35">
      <c r="V250" s="167"/>
      <c r="AO250" s="100"/>
      <c r="AP250" s="101"/>
      <c r="AQ250" s="101"/>
      <c r="AR250" s="101"/>
      <c r="AS250" s="101"/>
      <c r="AT250" s="101"/>
      <c r="AU250" s="101"/>
      <c r="AV250" s="103"/>
      <c r="AW250" s="103"/>
      <c r="AX250" s="103"/>
      <c r="AY250" s="103"/>
      <c r="AZ250" s="103"/>
      <c r="BA250" s="103"/>
      <c r="BB250" s="103"/>
      <c r="BC250" s="103"/>
    </row>
    <row r="251" spans="22:55" ht="23.25" x14ac:dyDescent="0.35">
      <c r="V251" s="167"/>
      <c r="AO251" s="100"/>
      <c r="AP251" s="101"/>
      <c r="AQ251" s="101"/>
      <c r="AR251" s="101"/>
      <c r="AS251" s="101"/>
      <c r="AT251" s="101"/>
      <c r="AU251" s="101"/>
      <c r="AV251" s="103"/>
      <c r="AW251" s="103"/>
      <c r="AX251" s="103"/>
      <c r="AY251" s="103"/>
      <c r="AZ251" s="103"/>
      <c r="BA251" s="103"/>
      <c r="BB251" s="103"/>
      <c r="BC251" s="103"/>
    </row>
    <row r="252" spans="22:55" ht="23.25" x14ac:dyDescent="0.35">
      <c r="V252" s="167"/>
      <c r="AO252" s="100"/>
      <c r="AP252" s="101"/>
      <c r="AQ252" s="101"/>
      <c r="AR252" s="101"/>
      <c r="AS252" s="101"/>
      <c r="AT252" s="101"/>
      <c r="AU252" s="101"/>
      <c r="AV252" s="103"/>
      <c r="AW252" s="103"/>
      <c r="AX252" s="103"/>
      <c r="AY252" s="103"/>
      <c r="AZ252" s="103"/>
      <c r="BA252" s="103"/>
      <c r="BB252" s="103"/>
      <c r="BC252" s="103"/>
    </row>
    <row r="253" spans="22:55" ht="23.25" x14ac:dyDescent="0.35">
      <c r="V253" s="167"/>
      <c r="AO253" s="100"/>
      <c r="AP253" s="101"/>
      <c r="AQ253" s="101"/>
      <c r="AR253" s="101"/>
      <c r="AS253" s="101"/>
      <c r="AT253" s="101"/>
      <c r="AU253" s="101"/>
      <c r="AV253" s="103"/>
      <c r="AW253" s="103"/>
      <c r="AX253" s="103"/>
      <c r="AY253" s="103"/>
      <c r="AZ253" s="103"/>
      <c r="BA253" s="103"/>
      <c r="BB253" s="103"/>
      <c r="BC253" s="103"/>
    </row>
    <row r="254" spans="22:55" ht="23.25" x14ac:dyDescent="0.35">
      <c r="V254" s="167"/>
      <c r="AO254" s="100"/>
      <c r="AP254" s="101"/>
      <c r="AQ254" s="101"/>
      <c r="AR254" s="101"/>
      <c r="AS254" s="101"/>
      <c r="AT254" s="101"/>
      <c r="AU254" s="101"/>
      <c r="AV254" s="103"/>
      <c r="AW254" s="103"/>
      <c r="AX254" s="103"/>
      <c r="AY254" s="103"/>
      <c r="AZ254" s="103"/>
      <c r="BA254" s="103"/>
      <c r="BB254" s="103"/>
      <c r="BC254" s="103"/>
    </row>
    <row r="255" spans="22:55" ht="23.25" x14ac:dyDescent="0.35">
      <c r="V255" s="167"/>
      <c r="AO255" s="100"/>
      <c r="AP255" s="101"/>
      <c r="AQ255" s="101"/>
      <c r="AR255" s="101"/>
      <c r="AS255" s="101"/>
      <c r="AT255" s="101"/>
      <c r="AU255" s="101"/>
      <c r="AV255" s="103"/>
      <c r="AW255" s="103"/>
      <c r="AX255" s="103"/>
      <c r="AY255" s="103"/>
      <c r="AZ255" s="103"/>
      <c r="BA255" s="103"/>
      <c r="BB255" s="103"/>
      <c r="BC255" s="103"/>
    </row>
    <row r="256" spans="22:55" ht="23.25" x14ac:dyDescent="0.35">
      <c r="V256" s="167"/>
      <c r="AO256" s="100"/>
      <c r="AP256" s="101"/>
      <c r="AQ256" s="101"/>
      <c r="AR256" s="101"/>
      <c r="AS256" s="101"/>
      <c r="AT256" s="101"/>
      <c r="AU256" s="101"/>
      <c r="AV256" s="103"/>
      <c r="AW256" s="103"/>
      <c r="AX256" s="103"/>
      <c r="AY256" s="103"/>
      <c r="AZ256" s="103"/>
      <c r="BA256" s="103"/>
      <c r="BB256" s="103"/>
      <c r="BC256" s="103"/>
    </row>
    <row r="257" spans="22:55" ht="23.25" x14ac:dyDescent="0.35">
      <c r="V257" s="167"/>
      <c r="AO257" s="100"/>
      <c r="AP257" s="101"/>
      <c r="AQ257" s="101"/>
      <c r="AR257" s="101"/>
      <c r="AS257" s="101"/>
      <c r="AT257" s="101"/>
      <c r="AU257" s="101"/>
      <c r="AV257" s="103"/>
      <c r="AW257" s="103"/>
      <c r="AX257" s="103"/>
      <c r="AY257" s="103"/>
      <c r="AZ257" s="103"/>
      <c r="BA257" s="103"/>
      <c r="BB257" s="103"/>
      <c r="BC257" s="103"/>
    </row>
    <row r="258" spans="22:55" ht="23.25" x14ac:dyDescent="0.35">
      <c r="V258" s="167"/>
      <c r="AO258" s="100"/>
      <c r="AP258" s="101"/>
      <c r="AQ258" s="101"/>
      <c r="AR258" s="101"/>
      <c r="AS258" s="101"/>
      <c r="AT258" s="101"/>
      <c r="AU258" s="101"/>
      <c r="AV258" s="103"/>
      <c r="AW258" s="103"/>
      <c r="AX258" s="103"/>
      <c r="AY258" s="103"/>
      <c r="AZ258" s="103"/>
      <c r="BA258" s="103"/>
      <c r="BB258" s="103"/>
      <c r="BC258" s="103"/>
    </row>
    <row r="259" spans="22:55" ht="23.25" x14ac:dyDescent="0.35">
      <c r="V259" s="167"/>
      <c r="AO259" s="100"/>
      <c r="AP259" s="101"/>
      <c r="AQ259" s="101"/>
      <c r="AR259" s="101"/>
      <c r="AS259" s="101"/>
      <c r="AT259" s="101"/>
      <c r="AU259" s="101"/>
      <c r="AV259" s="103"/>
      <c r="AW259" s="103"/>
      <c r="AX259" s="103"/>
      <c r="AY259" s="103"/>
      <c r="AZ259" s="103"/>
      <c r="BA259" s="103"/>
      <c r="BB259" s="103"/>
      <c r="BC259" s="103"/>
    </row>
    <row r="260" spans="22:55" ht="23.25" x14ac:dyDescent="0.35">
      <c r="V260" s="167"/>
      <c r="AO260" s="100"/>
      <c r="AP260" s="101"/>
      <c r="AQ260" s="101"/>
      <c r="AR260" s="101"/>
      <c r="AS260" s="101"/>
      <c r="AT260" s="101"/>
      <c r="AU260" s="101"/>
      <c r="AV260" s="103"/>
      <c r="AW260" s="103"/>
      <c r="AX260" s="103"/>
      <c r="AY260" s="103"/>
      <c r="AZ260" s="103"/>
      <c r="BA260" s="103"/>
      <c r="BB260" s="103"/>
      <c r="BC260" s="103"/>
    </row>
    <row r="261" spans="22:55" ht="23.25" x14ac:dyDescent="0.35">
      <c r="V261" s="167"/>
      <c r="AO261" s="100"/>
      <c r="AP261" s="101"/>
      <c r="AQ261" s="101"/>
      <c r="AR261" s="101"/>
      <c r="AS261" s="101"/>
      <c r="AT261" s="101"/>
      <c r="AU261" s="101"/>
      <c r="AV261" s="103"/>
      <c r="AW261" s="103"/>
      <c r="AX261" s="103"/>
      <c r="AY261" s="103"/>
      <c r="AZ261" s="103"/>
      <c r="BA261" s="103"/>
      <c r="BB261" s="103"/>
      <c r="BC261" s="103"/>
    </row>
    <row r="262" spans="22:55" ht="23.25" x14ac:dyDescent="0.35">
      <c r="V262" s="167"/>
      <c r="AO262" s="100"/>
      <c r="AP262" s="101"/>
      <c r="AQ262" s="101"/>
      <c r="AR262" s="101"/>
      <c r="AS262" s="101"/>
      <c r="AT262" s="101"/>
      <c r="AU262" s="101"/>
      <c r="AV262" s="103"/>
      <c r="AW262" s="103"/>
      <c r="AX262" s="103"/>
      <c r="AY262" s="103"/>
      <c r="AZ262" s="103"/>
      <c r="BA262" s="103"/>
      <c r="BB262" s="103"/>
      <c r="BC262" s="103"/>
    </row>
    <row r="263" spans="22:55" ht="23.25" x14ac:dyDescent="0.35">
      <c r="V263" s="167"/>
      <c r="AO263" s="100"/>
      <c r="AP263" s="101"/>
      <c r="AQ263" s="101"/>
      <c r="AR263" s="101"/>
      <c r="AS263" s="101"/>
      <c r="AT263" s="101"/>
      <c r="AU263" s="101"/>
      <c r="AV263" s="103"/>
      <c r="AW263" s="103"/>
      <c r="AX263" s="103"/>
      <c r="AY263" s="103"/>
      <c r="AZ263" s="103"/>
      <c r="BA263" s="103"/>
      <c r="BB263" s="103"/>
      <c r="BC263" s="103"/>
    </row>
    <row r="264" spans="22:55" ht="23.25" x14ac:dyDescent="0.35">
      <c r="V264" s="167"/>
      <c r="AO264" s="100"/>
      <c r="AP264" s="101"/>
      <c r="AQ264" s="101"/>
      <c r="AR264" s="101"/>
      <c r="AS264" s="101"/>
      <c r="AT264" s="101"/>
      <c r="AU264" s="101"/>
      <c r="AV264" s="103"/>
      <c r="AW264" s="103"/>
      <c r="AX264" s="103"/>
      <c r="AY264" s="103"/>
      <c r="AZ264" s="103"/>
      <c r="BA264" s="103"/>
      <c r="BB264" s="103"/>
      <c r="BC264" s="103"/>
    </row>
    <row r="265" spans="22:55" ht="23.25" x14ac:dyDescent="0.35">
      <c r="V265" s="167"/>
      <c r="AO265" s="100"/>
      <c r="AP265" s="101"/>
      <c r="AQ265" s="101"/>
      <c r="AR265" s="101"/>
      <c r="AS265" s="101"/>
      <c r="AT265" s="101"/>
      <c r="AU265" s="101"/>
      <c r="AV265" s="103"/>
      <c r="AW265" s="103"/>
      <c r="AX265" s="103"/>
      <c r="AY265" s="103"/>
      <c r="AZ265" s="103"/>
      <c r="BA265" s="103"/>
      <c r="BB265" s="103"/>
      <c r="BC265" s="103"/>
    </row>
    <row r="266" spans="22:55" ht="23.25" x14ac:dyDescent="0.35">
      <c r="V266" s="167"/>
      <c r="AO266" s="100"/>
      <c r="AP266" s="101"/>
      <c r="AQ266" s="101"/>
      <c r="AR266" s="101"/>
      <c r="AS266" s="101"/>
      <c r="AT266" s="101"/>
      <c r="AU266" s="101"/>
      <c r="AV266" s="103"/>
      <c r="AW266" s="103"/>
      <c r="AX266" s="103"/>
      <c r="AY266" s="103"/>
      <c r="AZ266" s="103"/>
      <c r="BA266" s="103"/>
      <c r="BB266" s="103"/>
      <c r="BC266" s="103"/>
    </row>
    <row r="267" spans="22:55" ht="23.25" x14ac:dyDescent="0.35">
      <c r="V267" s="167"/>
      <c r="AO267" s="100"/>
      <c r="AP267" s="101"/>
      <c r="AQ267" s="101"/>
      <c r="AR267" s="101"/>
      <c r="AS267" s="101"/>
      <c r="AT267" s="101"/>
      <c r="AU267" s="101"/>
      <c r="AV267" s="103"/>
      <c r="AW267" s="103"/>
      <c r="AX267" s="103"/>
      <c r="AY267" s="103"/>
      <c r="AZ267" s="103"/>
      <c r="BA267" s="103"/>
      <c r="BB267" s="103"/>
      <c r="BC267" s="103"/>
    </row>
    <row r="268" spans="22:55" ht="23.25" x14ac:dyDescent="0.35">
      <c r="V268" s="167"/>
      <c r="AO268" s="100"/>
      <c r="AP268" s="101"/>
      <c r="AQ268" s="101"/>
      <c r="AR268" s="101"/>
      <c r="AS268" s="101"/>
      <c r="AT268" s="101"/>
      <c r="AU268" s="101"/>
      <c r="AV268" s="103"/>
      <c r="AW268" s="103"/>
      <c r="AX268" s="103"/>
      <c r="AY268" s="103"/>
      <c r="AZ268" s="103"/>
      <c r="BA268" s="103"/>
      <c r="BB268" s="103"/>
      <c r="BC268" s="103"/>
    </row>
    <row r="269" spans="22:55" ht="23.25" x14ac:dyDescent="0.35">
      <c r="V269" s="167"/>
      <c r="AO269" s="100"/>
      <c r="AP269" s="101"/>
      <c r="AQ269" s="101"/>
      <c r="AR269" s="101"/>
      <c r="AS269" s="101"/>
      <c r="AT269" s="101"/>
      <c r="AU269" s="101"/>
      <c r="AV269" s="103"/>
      <c r="AW269" s="103"/>
      <c r="AX269" s="103"/>
      <c r="AY269" s="103"/>
      <c r="AZ269" s="103"/>
      <c r="BA269" s="103"/>
      <c r="BB269" s="103"/>
      <c r="BC269" s="103"/>
    </row>
    <row r="270" spans="22:55" ht="23.25" x14ac:dyDescent="0.35">
      <c r="V270" s="167"/>
      <c r="AO270" s="100"/>
      <c r="AP270" s="101"/>
      <c r="AQ270" s="101"/>
      <c r="AR270" s="101"/>
      <c r="AS270" s="101"/>
      <c r="AT270" s="101"/>
      <c r="AU270" s="101"/>
      <c r="AV270" s="103"/>
      <c r="AW270" s="103"/>
      <c r="AX270" s="103"/>
      <c r="AY270" s="103"/>
      <c r="AZ270" s="103"/>
      <c r="BA270" s="103"/>
      <c r="BB270" s="103"/>
      <c r="BC270" s="103"/>
    </row>
    <row r="271" spans="22:55" ht="23.25" x14ac:dyDescent="0.35">
      <c r="V271" s="167"/>
      <c r="AO271" s="100"/>
      <c r="AP271" s="101"/>
      <c r="AQ271" s="101"/>
      <c r="AR271" s="101"/>
      <c r="AS271" s="101"/>
      <c r="AT271" s="101"/>
      <c r="AU271" s="101"/>
      <c r="AV271" s="103"/>
      <c r="AW271" s="103"/>
      <c r="AX271" s="103"/>
      <c r="AY271" s="103"/>
      <c r="AZ271" s="103"/>
      <c r="BA271" s="103"/>
      <c r="BB271" s="103"/>
      <c r="BC271" s="103"/>
    </row>
    <row r="272" spans="22:55" ht="23.25" x14ac:dyDescent="0.35">
      <c r="V272" s="167"/>
      <c r="AO272" s="100"/>
      <c r="AP272" s="101"/>
      <c r="AQ272" s="101"/>
      <c r="AR272" s="101"/>
      <c r="AS272" s="101"/>
      <c r="AT272" s="101"/>
      <c r="AU272" s="101"/>
      <c r="AV272" s="103"/>
      <c r="AW272" s="103"/>
      <c r="AX272" s="103"/>
      <c r="AY272" s="103"/>
      <c r="AZ272" s="103"/>
      <c r="BA272" s="103"/>
      <c r="BB272" s="103"/>
      <c r="BC272" s="103"/>
    </row>
    <row r="273" spans="22:55" ht="23.25" x14ac:dyDescent="0.35">
      <c r="V273" s="167"/>
      <c r="AO273" s="100"/>
      <c r="AP273" s="101"/>
      <c r="AQ273" s="101"/>
      <c r="AR273" s="101"/>
      <c r="AS273" s="101"/>
      <c r="AT273" s="101"/>
      <c r="AU273" s="101"/>
      <c r="AV273" s="103"/>
      <c r="AW273" s="103"/>
      <c r="AX273" s="103"/>
      <c r="AY273" s="103"/>
      <c r="AZ273" s="103"/>
      <c r="BA273" s="103"/>
      <c r="BB273" s="103"/>
      <c r="BC273" s="103"/>
    </row>
    <row r="274" spans="22:55" ht="23.25" x14ac:dyDescent="0.35">
      <c r="V274" s="167"/>
      <c r="AO274" s="100"/>
      <c r="AP274" s="101"/>
      <c r="AQ274" s="101"/>
      <c r="AR274" s="101"/>
      <c r="AS274" s="101"/>
      <c r="AT274" s="101"/>
      <c r="AU274" s="101"/>
      <c r="AV274" s="103"/>
      <c r="AW274" s="103"/>
      <c r="AX274" s="103"/>
      <c r="AY274" s="103"/>
      <c r="AZ274" s="103"/>
      <c r="BA274" s="103"/>
      <c r="BB274" s="103"/>
      <c r="BC274" s="103"/>
    </row>
    <row r="275" spans="22:55" ht="23.25" x14ac:dyDescent="0.35">
      <c r="V275" s="167"/>
      <c r="AO275" s="100"/>
      <c r="AP275" s="101"/>
      <c r="AQ275" s="101"/>
      <c r="AR275" s="101"/>
      <c r="AS275" s="101"/>
      <c r="AT275" s="101"/>
      <c r="AU275" s="101"/>
      <c r="AV275" s="103"/>
      <c r="AW275" s="103"/>
      <c r="AX275" s="103"/>
      <c r="AY275" s="103"/>
      <c r="AZ275" s="103"/>
      <c r="BA275" s="103"/>
      <c r="BB275" s="103"/>
      <c r="BC275" s="103"/>
    </row>
    <row r="276" spans="22:55" ht="23.25" x14ac:dyDescent="0.35">
      <c r="V276" s="167"/>
      <c r="AO276" s="100"/>
      <c r="AP276" s="101"/>
      <c r="AQ276" s="101"/>
      <c r="AR276" s="101"/>
      <c r="AS276" s="101"/>
      <c r="AT276" s="101"/>
      <c r="AU276" s="101"/>
      <c r="AV276" s="103"/>
      <c r="AW276" s="103"/>
      <c r="AX276" s="103"/>
      <c r="AY276" s="103"/>
      <c r="AZ276" s="103"/>
      <c r="BA276" s="103"/>
      <c r="BB276" s="103"/>
      <c r="BC276" s="103"/>
    </row>
    <row r="277" spans="22:55" ht="23.25" x14ac:dyDescent="0.35">
      <c r="V277" s="167"/>
      <c r="AO277" s="100"/>
      <c r="AP277" s="101"/>
      <c r="AQ277" s="101"/>
      <c r="AR277" s="101"/>
      <c r="AS277" s="101"/>
      <c r="AT277" s="101"/>
      <c r="AU277" s="101"/>
      <c r="AV277" s="103"/>
      <c r="AW277" s="103"/>
      <c r="AX277" s="103"/>
      <c r="AY277" s="103"/>
      <c r="AZ277" s="103"/>
      <c r="BA277" s="103"/>
      <c r="BB277" s="103"/>
      <c r="BC277" s="103"/>
    </row>
    <row r="278" spans="22:55" ht="23.25" x14ac:dyDescent="0.35">
      <c r="V278" s="167"/>
      <c r="AO278" s="100"/>
      <c r="AP278" s="101"/>
      <c r="AQ278" s="101"/>
      <c r="AR278" s="101"/>
      <c r="AS278" s="101"/>
      <c r="AT278" s="101"/>
      <c r="AU278" s="101"/>
      <c r="AV278" s="103"/>
      <c r="AW278" s="103"/>
      <c r="AX278" s="103"/>
      <c r="AY278" s="103"/>
      <c r="AZ278" s="103"/>
      <c r="BA278" s="103"/>
      <c r="BB278" s="103"/>
      <c r="BC278" s="103"/>
    </row>
    <row r="279" spans="22:55" ht="23.25" x14ac:dyDescent="0.35">
      <c r="V279" s="167"/>
      <c r="AO279" s="100"/>
      <c r="AP279" s="101"/>
      <c r="AQ279" s="101"/>
      <c r="AR279" s="101"/>
      <c r="AS279" s="101"/>
      <c r="AT279" s="101"/>
      <c r="AU279" s="101"/>
      <c r="AV279" s="103"/>
      <c r="AW279" s="103"/>
      <c r="AX279" s="103"/>
      <c r="AY279" s="103"/>
      <c r="AZ279" s="103"/>
      <c r="BA279" s="103"/>
      <c r="BB279" s="103"/>
      <c r="BC279" s="103"/>
    </row>
    <row r="280" spans="22:55" ht="23.25" x14ac:dyDescent="0.35">
      <c r="V280" s="167"/>
      <c r="AO280" s="100"/>
      <c r="AP280" s="101"/>
      <c r="AQ280" s="101"/>
      <c r="AR280" s="101"/>
      <c r="AS280" s="101"/>
      <c r="AT280" s="101"/>
      <c r="AU280" s="101"/>
      <c r="AV280" s="103"/>
      <c r="AW280" s="103"/>
      <c r="AX280" s="103"/>
      <c r="AY280" s="103"/>
      <c r="AZ280" s="103"/>
      <c r="BA280" s="103"/>
      <c r="BB280" s="103"/>
      <c r="BC280" s="103"/>
    </row>
    <row r="281" spans="22:55" ht="23.25" x14ac:dyDescent="0.35">
      <c r="V281" s="167"/>
      <c r="AO281" s="100"/>
      <c r="AP281" s="101"/>
      <c r="AQ281" s="101"/>
      <c r="AR281" s="101"/>
      <c r="AS281" s="101"/>
      <c r="AT281" s="101"/>
      <c r="AU281" s="101"/>
      <c r="AV281" s="103"/>
      <c r="AW281" s="103"/>
      <c r="AX281" s="103"/>
      <c r="AY281" s="103"/>
      <c r="AZ281" s="103"/>
      <c r="BA281" s="103"/>
      <c r="BB281" s="103"/>
      <c r="BC281" s="103"/>
    </row>
    <row r="282" spans="22:55" ht="23.25" x14ac:dyDescent="0.35">
      <c r="V282" s="167"/>
      <c r="AO282" s="100"/>
      <c r="AP282" s="101"/>
      <c r="AQ282" s="101"/>
      <c r="AR282" s="101"/>
      <c r="AS282" s="101"/>
      <c r="AT282" s="101"/>
      <c r="AU282" s="101"/>
      <c r="AV282" s="103"/>
      <c r="AW282" s="103"/>
      <c r="AX282" s="103"/>
      <c r="AY282" s="103"/>
      <c r="AZ282" s="103"/>
      <c r="BA282" s="103"/>
      <c r="BB282" s="103"/>
      <c r="BC282" s="103"/>
    </row>
    <row r="283" spans="22:55" ht="23.25" x14ac:dyDescent="0.35">
      <c r="V283" s="167"/>
      <c r="AO283" s="100"/>
      <c r="AP283" s="101"/>
      <c r="AQ283" s="101"/>
      <c r="AR283" s="101"/>
      <c r="AS283" s="101"/>
      <c r="AT283" s="101"/>
      <c r="AU283" s="101"/>
      <c r="AV283" s="103"/>
      <c r="AW283" s="103"/>
      <c r="AX283" s="103"/>
      <c r="AY283" s="103"/>
      <c r="AZ283" s="103"/>
      <c r="BA283" s="103"/>
      <c r="BB283" s="103"/>
      <c r="BC283" s="103"/>
    </row>
    <row r="284" spans="22:55" ht="23.25" x14ac:dyDescent="0.35">
      <c r="V284" s="167"/>
      <c r="AO284" s="100"/>
      <c r="AP284" s="101"/>
      <c r="AQ284" s="101"/>
      <c r="AR284" s="101"/>
      <c r="AS284" s="101"/>
      <c r="AT284" s="101"/>
      <c r="AU284" s="101"/>
      <c r="AV284" s="103"/>
      <c r="AW284" s="103"/>
      <c r="AX284" s="103"/>
      <c r="AY284" s="103"/>
      <c r="AZ284" s="103"/>
      <c r="BA284" s="103"/>
      <c r="BB284" s="103"/>
      <c r="BC284" s="103"/>
    </row>
    <row r="285" spans="22:55" ht="23.25" x14ac:dyDescent="0.35">
      <c r="V285" s="167"/>
      <c r="AO285" s="100"/>
      <c r="AP285" s="101"/>
      <c r="AQ285" s="101"/>
      <c r="AR285" s="101"/>
      <c r="AS285" s="101"/>
      <c r="AT285" s="101"/>
      <c r="AU285" s="101"/>
      <c r="AV285" s="103"/>
      <c r="AW285" s="103"/>
      <c r="AX285" s="103"/>
      <c r="AY285" s="103"/>
      <c r="AZ285" s="103"/>
      <c r="BA285" s="103"/>
      <c r="BB285" s="103"/>
      <c r="BC285" s="103"/>
    </row>
    <row r="286" spans="22:55" ht="23.25" x14ac:dyDescent="0.35">
      <c r="V286" s="167"/>
      <c r="AO286" s="100"/>
      <c r="AP286" s="101"/>
      <c r="AQ286" s="101"/>
      <c r="AR286" s="101"/>
      <c r="AS286" s="101"/>
      <c r="AT286" s="101"/>
      <c r="AU286" s="101"/>
      <c r="AV286" s="103"/>
      <c r="AW286" s="103"/>
      <c r="AX286" s="103"/>
      <c r="AY286" s="103"/>
      <c r="AZ286" s="103"/>
      <c r="BA286" s="103"/>
      <c r="BB286" s="103"/>
      <c r="BC286" s="103"/>
    </row>
    <row r="287" spans="22:55" ht="23.25" x14ac:dyDescent="0.35">
      <c r="V287" s="167"/>
      <c r="AO287" s="100"/>
      <c r="AP287" s="101"/>
      <c r="AQ287" s="101"/>
      <c r="AR287" s="101"/>
      <c r="AS287" s="101"/>
      <c r="AT287" s="101"/>
      <c r="AU287" s="101"/>
      <c r="AV287" s="103"/>
      <c r="AW287" s="103"/>
      <c r="AX287" s="103"/>
      <c r="AY287" s="103"/>
      <c r="AZ287" s="103"/>
      <c r="BA287" s="103"/>
      <c r="BB287" s="103"/>
      <c r="BC287" s="103"/>
    </row>
    <row r="288" spans="22:55" ht="23.25" x14ac:dyDescent="0.35">
      <c r="V288" s="167"/>
      <c r="AO288" s="100"/>
      <c r="AP288" s="101"/>
      <c r="AQ288" s="101"/>
      <c r="AR288" s="101"/>
      <c r="AS288" s="101"/>
      <c r="AT288" s="101"/>
      <c r="AU288" s="101"/>
      <c r="AV288" s="103"/>
      <c r="AW288" s="103"/>
      <c r="AX288" s="103"/>
      <c r="AY288" s="103"/>
      <c r="AZ288" s="103"/>
      <c r="BA288" s="103"/>
      <c r="BB288" s="103"/>
      <c r="BC288" s="103"/>
    </row>
    <row r="289" spans="22:55" ht="23.25" x14ac:dyDescent="0.35">
      <c r="V289" s="167"/>
      <c r="AO289" s="100"/>
      <c r="AP289" s="101"/>
      <c r="AQ289" s="101"/>
      <c r="AR289" s="101"/>
      <c r="AS289" s="101"/>
      <c r="AT289" s="101"/>
      <c r="AU289" s="101"/>
      <c r="AV289" s="103"/>
      <c r="AW289" s="103"/>
      <c r="AX289" s="103"/>
      <c r="AY289" s="103"/>
      <c r="AZ289" s="103"/>
      <c r="BA289" s="103"/>
      <c r="BB289" s="103"/>
      <c r="BC289" s="103"/>
    </row>
    <row r="290" spans="22:55" ht="23.25" x14ac:dyDescent="0.35">
      <c r="V290" s="167"/>
      <c r="AO290" s="100"/>
      <c r="AP290" s="101"/>
      <c r="AQ290" s="101"/>
      <c r="AR290" s="101"/>
      <c r="AS290" s="101"/>
      <c r="AT290" s="101"/>
      <c r="AU290" s="101"/>
      <c r="AV290" s="103"/>
      <c r="AW290" s="103"/>
      <c r="AX290" s="103"/>
      <c r="AY290" s="103"/>
      <c r="AZ290" s="103"/>
      <c r="BA290" s="103"/>
      <c r="BB290" s="103"/>
      <c r="BC290" s="103"/>
    </row>
    <row r="291" spans="22:55" ht="23.25" x14ac:dyDescent="0.35">
      <c r="V291" s="167"/>
      <c r="AO291" s="100"/>
      <c r="AP291" s="101"/>
      <c r="AQ291" s="101"/>
      <c r="AR291" s="101"/>
      <c r="AS291" s="101"/>
      <c r="AT291" s="101"/>
      <c r="AU291" s="101"/>
      <c r="AV291" s="103"/>
      <c r="AW291" s="103"/>
      <c r="AX291" s="103"/>
      <c r="AY291" s="103"/>
      <c r="AZ291" s="103"/>
      <c r="BA291" s="103"/>
      <c r="BB291" s="103"/>
      <c r="BC291" s="103"/>
    </row>
    <row r="292" spans="22:55" ht="23.25" x14ac:dyDescent="0.35">
      <c r="V292" s="167"/>
      <c r="AO292" s="100"/>
      <c r="AP292" s="101"/>
      <c r="AQ292" s="101"/>
      <c r="AR292" s="101"/>
      <c r="AS292" s="101"/>
      <c r="AT292" s="101"/>
      <c r="AU292" s="101"/>
      <c r="AV292" s="103"/>
      <c r="AW292" s="103"/>
      <c r="AX292" s="103"/>
      <c r="AY292" s="103"/>
      <c r="AZ292" s="103"/>
      <c r="BA292" s="103"/>
      <c r="BB292" s="103"/>
      <c r="BC292" s="103"/>
    </row>
    <row r="293" spans="22:55" ht="23.25" x14ac:dyDescent="0.35">
      <c r="V293" s="167"/>
      <c r="AO293" s="100"/>
      <c r="AP293" s="101"/>
      <c r="AQ293" s="101"/>
      <c r="AR293" s="101"/>
      <c r="AS293" s="101"/>
      <c r="AT293" s="101"/>
      <c r="AU293" s="101"/>
      <c r="AV293" s="103"/>
      <c r="AW293" s="103"/>
      <c r="AX293" s="103"/>
      <c r="AY293" s="103"/>
      <c r="AZ293" s="103"/>
      <c r="BA293" s="103"/>
      <c r="BB293" s="103"/>
      <c r="BC293" s="103"/>
    </row>
    <row r="294" spans="22:55" ht="23.25" x14ac:dyDescent="0.35">
      <c r="V294" s="167"/>
      <c r="AO294" s="100"/>
      <c r="AP294" s="101"/>
      <c r="AQ294" s="101"/>
      <c r="AR294" s="101"/>
      <c r="AS294" s="101"/>
      <c r="AT294" s="101"/>
      <c r="AU294" s="101"/>
      <c r="AV294" s="103"/>
      <c r="AW294" s="103"/>
      <c r="AX294" s="103"/>
      <c r="AY294" s="103"/>
      <c r="AZ294" s="103"/>
      <c r="BA294" s="103"/>
      <c r="BB294" s="103"/>
      <c r="BC294" s="103"/>
    </row>
    <row r="295" spans="22:55" ht="23.25" x14ac:dyDescent="0.35">
      <c r="V295" s="167"/>
      <c r="AO295" s="100"/>
      <c r="AP295" s="101"/>
      <c r="AQ295" s="101"/>
      <c r="AR295" s="101"/>
      <c r="AS295" s="101"/>
      <c r="AT295" s="101"/>
      <c r="AU295" s="101"/>
      <c r="AV295" s="103"/>
      <c r="AW295" s="103"/>
      <c r="AX295" s="103"/>
      <c r="AY295" s="103"/>
      <c r="AZ295" s="103"/>
      <c r="BA295" s="103"/>
      <c r="BB295" s="103"/>
      <c r="BC295" s="103"/>
    </row>
    <row r="296" spans="22:55" ht="23.25" x14ac:dyDescent="0.35">
      <c r="V296" s="167"/>
      <c r="AO296" s="100"/>
      <c r="AP296" s="101"/>
      <c r="AQ296" s="101"/>
      <c r="AR296" s="101"/>
      <c r="AS296" s="101"/>
      <c r="AT296" s="101"/>
      <c r="AU296" s="101"/>
      <c r="AV296" s="103"/>
      <c r="AW296" s="103"/>
      <c r="AX296" s="103"/>
      <c r="AY296" s="103"/>
      <c r="AZ296" s="103"/>
      <c r="BA296" s="103"/>
      <c r="BB296" s="103"/>
      <c r="BC296" s="103"/>
    </row>
    <row r="297" spans="22:55" ht="23.25" x14ac:dyDescent="0.35">
      <c r="V297" s="167"/>
      <c r="AO297" s="100"/>
      <c r="AP297" s="101"/>
      <c r="AQ297" s="101"/>
      <c r="AR297" s="101"/>
      <c r="AS297" s="101"/>
      <c r="AT297" s="101"/>
      <c r="AU297" s="101"/>
      <c r="AV297" s="103"/>
      <c r="AW297" s="103"/>
      <c r="AX297" s="103"/>
      <c r="AY297" s="103"/>
      <c r="AZ297" s="103"/>
      <c r="BA297" s="103"/>
      <c r="BB297" s="103"/>
      <c r="BC297" s="103"/>
    </row>
    <row r="298" spans="22:55" ht="23.25" x14ac:dyDescent="0.35">
      <c r="V298" s="167"/>
      <c r="AO298" s="100"/>
      <c r="AP298" s="101"/>
      <c r="AQ298" s="101"/>
      <c r="AR298" s="101"/>
      <c r="AS298" s="101"/>
      <c r="AT298" s="101"/>
      <c r="AU298" s="101"/>
      <c r="AV298" s="103"/>
      <c r="AW298" s="103"/>
      <c r="AX298" s="103"/>
      <c r="AY298" s="103"/>
      <c r="AZ298" s="103"/>
      <c r="BA298" s="103"/>
      <c r="BB298" s="103"/>
      <c r="BC298" s="103"/>
    </row>
    <row r="299" spans="22:55" ht="23.25" x14ac:dyDescent="0.35">
      <c r="V299" s="167"/>
      <c r="AO299" s="100"/>
      <c r="AP299" s="101"/>
      <c r="AQ299" s="101"/>
      <c r="AR299" s="101"/>
      <c r="AS299" s="101"/>
      <c r="AT299" s="101"/>
      <c r="AU299" s="101"/>
      <c r="AV299" s="103"/>
      <c r="AW299" s="103"/>
      <c r="AX299" s="103"/>
      <c r="AY299" s="103"/>
      <c r="AZ299" s="103"/>
      <c r="BA299" s="103"/>
      <c r="BB299" s="103"/>
      <c r="BC299" s="103"/>
    </row>
    <row r="300" spans="22:55" ht="23.25" x14ac:dyDescent="0.35">
      <c r="V300" s="167"/>
      <c r="AO300" s="100"/>
      <c r="AP300" s="101"/>
      <c r="AQ300" s="101"/>
      <c r="AR300" s="101"/>
      <c r="AS300" s="101"/>
      <c r="AT300" s="101"/>
      <c r="AU300" s="101"/>
      <c r="AV300" s="103"/>
      <c r="AW300" s="103"/>
      <c r="AX300" s="103"/>
      <c r="AY300" s="103"/>
      <c r="AZ300" s="103"/>
      <c r="BA300" s="103"/>
      <c r="BB300" s="103"/>
      <c r="BC300" s="103"/>
    </row>
    <row r="301" spans="22:55" ht="23.25" x14ac:dyDescent="0.35">
      <c r="V301" s="167"/>
      <c r="AO301" s="100"/>
      <c r="AP301" s="101"/>
      <c r="AQ301" s="101"/>
      <c r="AR301" s="101"/>
      <c r="AS301" s="101"/>
      <c r="AT301" s="101"/>
      <c r="AU301" s="101"/>
      <c r="AV301" s="103"/>
      <c r="AW301" s="103"/>
      <c r="AX301" s="103"/>
      <c r="AY301" s="103"/>
      <c r="AZ301" s="103"/>
      <c r="BA301" s="103"/>
      <c r="BB301" s="103"/>
      <c r="BC301" s="103"/>
    </row>
    <row r="302" spans="22:55" ht="23.25" x14ac:dyDescent="0.35">
      <c r="V302" s="167"/>
      <c r="AO302" s="100"/>
      <c r="AP302" s="101"/>
      <c r="AQ302" s="101"/>
      <c r="AR302" s="101"/>
      <c r="AS302" s="101"/>
      <c r="AT302" s="101"/>
      <c r="AU302" s="101"/>
      <c r="AV302" s="103"/>
      <c r="AW302" s="103"/>
      <c r="AX302" s="103"/>
      <c r="AY302" s="103"/>
      <c r="AZ302" s="103"/>
      <c r="BA302" s="103"/>
      <c r="BB302" s="103"/>
      <c r="BC302" s="103"/>
    </row>
    <row r="303" spans="22:55" ht="23.25" x14ac:dyDescent="0.35">
      <c r="V303" s="167"/>
      <c r="AO303" s="100"/>
      <c r="AP303" s="101"/>
      <c r="AQ303" s="101"/>
      <c r="AR303" s="101"/>
      <c r="AS303" s="101"/>
      <c r="AT303" s="101"/>
      <c r="AU303" s="101"/>
      <c r="AV303" s="103"/>
      <c r="AW303" s="103"/>
      <c r="AX303" s="103"/>
      <c r="AY303" s="103"/>
      <c r="AZ303" s="103"/>
      <c r="BA303" s="103"/>
      <c r="BB303" s="103"/>
      <c r="BC303" s="103"/>
    </row>
    <row r="304" spans="22:55" ht="23.25" x14ac:dyDescent="0.35">
      <c r="V304" s="167"/>
      <c r="AO304" s="100"/>
      <c r="AP304" s="101"/>
      <c r="AQ304" s="101"/>
      <c r="AR304" s="101"/>
      <c r="AS304" s="101"/>
      <c r="AT304" s="101"/>
      <c r="AU304" s="101"/>
      <c r="AV304" s="103"/>
      <c r="AW304" s="103"/>
      <c r="AX304" s="103"/>
      <c r="AY304" s="103"/>
      <c r="AZ304" s="103"/>
      <c r="BA304" s="103"/>
      <c r="BB304" s="103"/>
      <c r="BC304" s="103"/>
    </row>
    <row r="305" spans="22:55" ht="23.25" x14ac:dyDescent="0.35">
      <c r="V305" s="167"/>
      <c r="AO305" s="100"/>
      <c r="AP305" s="101"/>
      <c r="AQ305" s="101"/>
      <c r="AR305" s="101"/>
      <c r="AS305" s="101"/>
      <c r="AT305" s="101"/>
      <c r="AU305" s="101"/>
      <c r="AV305" s="103"/>
      <c r="AW305" s="103"/>
      <c r="AX305" s="103"/>
      <c r="AY305" s="103"/>
      <c r="AZ305" s="103"/>
      <c r="BA305" s="103"/>
      <c r="BB305" s="103"/>
      <c r="BC305" s="103"/>
    </row>
    <row r="306" spans="22:55" ht="23.25" x14ac:dyDescent="0.35">
      <c r="V306" s="167"/>
      <c r="AO306" s="100"/>
      <c r="AP306" s="101"/>
      <c r="AQ306" s="101"/>
      <c r="AR306" s="101"/>
      <c r="AS306" s="101"/>
      <c r="AT306" s="101"/>
      <c r="AU306" s="101"/>
      <c r="AV306" s="103"/>
      <c r="AW306" s="103"/>
      <c r="AX306" s="103"/>
      <c r="AY306" s="103"/>
      <c r="AZ306" s="103"/>
      <c r="BA306" s="103"/>
      <c r="BB306" s="103"/>
      <c r="BC306" s="103"/>
    </row>
    <row r="307" spans="22:55" ht="23.25" x14ac:dyDescent="0.35">
      <c r="V307" s="167"/>
      <c r="AO307" s="100"/>
      <c r="AP307" s="101"/>
      <c r="AQ307" s="101"/>
      <c r="AR307" s="101"/>
      <c r="AS307" s="101"/>
      <c r="AT307" s="101"/>
      <c r="AU307" s="101"/>
      <c r="AV307" s="103"/>
      <c r="AW307" s="103"/>
      <c r="AX307" s="103"/>
      <c r="AY307" s="103"/>
      <c r="AZ307" s="103"/>
      <c r="BA307" s="103"/>
      <c r="BB307" s="103"/>
      <c r="BC307" s="103"/>
    </row>
    <row r="308" spans="22:55" ht="23.25" x14ac:dyDescent="0.35">
      <c r="V308" s="167"/>
      <c r="AO308" s="100"/>
      <c r="AP308" s="101"/>
      <c r="AQ308" s="101"/>
      <c r="AR308" s="101"/>
      <c r="AS308" s="101"/>
      <c r="AT308" s="101"/>
      <c r="AU308" s="101"/>
      <c r="AV308" s="103"/>
      <c r="AW308" s="103"/>
      <c r="AX308" s="103"/>
      <c r="AY308" s="103"/>
      <c r="AZ308" s="103"/>
      <c r="BA308" s="103"/>
      <c r="BB308" s="103"/>
      <c r="BC308" s="103"/>
    </row>
    <row r="309" spans="22:55" ht="23.25" x14ac:dyDescent="0.35">
      <c r="V309" s="167"/>
      <c r="AO309" s="100"/>
      <c r="AP309" s="101"/>
      <c r="AQ309" s="101"/>
      <c r="AR309" s="101"/>
      <c r="AS309" s="101"/>
      <c r="AT309" s="101"/>
      <c r="AU309" s="101"/>
      <c r="AV309" s="103"/>
      <c r="AW309" s="103"/>
      <c r="AX309" s="103"/>
      <c r="AY309" s="103"/>
      <c r="AZ309" s="103"/>
      <c r="BA309" s="103"/>
      <c r="BB309" s="103"/>
      <c r="BC309" s="103"/>
    </row>
    <row r="310" spans="22:55" ht="23.25" x14ac:dyDescent="0.35">
      <c r="V310" s="167"/>
      <c r="AO310" s="100"/>
      <c r="AP310" s="101"/>
      <c r="AQ310" s="101"/>
      <c r="AR310" s="101"/>
      <c r="AS310" s="101"/>
      <c r="AT310" s="101"/>
      <c r="AU310" s="101"/>
      <c r="AV310" s="103"/>
      <c r="AW310" s="103"/>
      <c r="AX310" s="103"/>
      <c r="AY310" s="103"/>
      <c r="AZ310" s="103"/>
      <c r="BA310" s="103"/>
      <c r="BB310" s="103"/>
      <c r="BC310" s="103"/>
    </row>
    <row r="311" spans="22:55" ht="23.25" x14ac:dyDescent="0.35">
      <c r="V311" s="167"/>
      <c r="AO311" s="100"/>
      <c r="AP311" s="101"/>
      <c r="AQ311" s="101"/>
      <c r="AR311" s="101"/>
      <c r="AS311" s="101"/>
      <c r="AT311" s="101"/>
      <c r="AU311" s="101"/>
      <c r="AV311" s="103"/>
      <c r="AW311" s="103"/>
      <c r="AX311" s="103"/>
      <c r="AY311" s="103"/>
      <c r="AZ311" s="103"/>
      <c r="BA311" s="103"/>
      <c r="BB311" s="103"/>
      <c r="BC311" s="103"/>
    </row>
    <row r="312" spans="22:55" ht="23.25" x14ac:dyDescent="0.35">
      <c r="V312" s="167"/>
      <c r="AO312" s="100"/>
      <c r="AP312" s="101"/>
      <c r="AQ312" s="101"/>
      <c r="AR312" s="101"/>
      <c r="AS312" s="101"/>
      <c r="AT312" s="101"/>
      <c r="AU312" s="101"/>
      <c r="AV312" s="103"/>
      <c r="AW312" s="103"/>
      <c r="AX312" s="103"/>
      <c r="AY312" s="103"/>
      <c r="AZ312" s="103"/>
      <c r="BA312" s="103"/>
      <c r="BB312" s="103"/>
      <c r="BC312" s="103"/>
    </row>
    <row r="313" spans="22:55" ht="23.25" x14ac:dyDescent="0.35">
      <c r="V313" s="167"/>
      <c r="AO313" s="100"/>
      <c r="AP313" s="101"/>
      <c r="AQ313" s="101"/>
      <c r="AR313" s="101"/>
      <c r="AS313" s="101"/>
      <c r="AT313" s="101"/>
      <c r="AU313" s="101"/>
      <c r="AV313" s="103"/>
      <c r="AW313" s="103"/>
      <c r="AX313" s="103"/>
      <c r="AY313" s="103"/>
      <c r="AZ313" s="103"/>
      <c r="BA313" s="103"/>
      <c r="BB313" s="103"/>
      <c r="BC313" s="103"/>
    </row>
    <row r="314" spans="22:55" ht="23.25" x14ac:dyDescent="0.35">
      <c r="V314" s="167"/>
      <c r="AO314" s="100"/>
      <c r="AP314" s="101"/>
      <c r="AQ314" s="101"/>
      <c r="AR314" s="101"/>
      <c r="AS314" s="101"/>
      <c r="AT314" s="101"/>
      <c r="AU314" s="101"/>
      <c r="AV314" s="103"/>
      <c r="AW314" s="103"/>
      <c r="AX314" s="103"/>
      <c r="AY314" s="103"/>
      <c r="AZ314" s="103"/>
      <c r="BA314" s="103"/>
      <c r="BB314" s="103"/>
      <c r="BC314" s="103"/>
    </row>
    <row r="315" spans="22:55" ht="23.25" x14ac:dyDescent="0.35">
      <c r="V315" s="167"/>
      <c r="AO315" s="100"/>
      <c r="AP315" s="101"/>
      <c r="AQ315" s="101"/>
      <c r="AR315" s="101"/>
      <c r="AS315" s="101"/>
      <c r="AT315" s="101"/>
      <c r="AU315" s="101"/>
      <c r="AV315" s="103"/>
      <c r="AW315" s="103"/>
      <c r="AX315" s="103"/>
      <c r="AY315" s="103"/>
      <c r="AZ315" s="103"/>
      <c r="BA315" s="103"/>
      <c r="BB315" s="103"/>
      <c r="BC315" s="103"/>
    </row>
    <row r="316" spans="22:55" ht="23.25" x14ac:dyDescent="0.35">
      <c r="V316" s="167"/>
      <c r="AO316" s="100"/>
      <c r="AP316" s="101"/>
      <c r="AQ316" s="101"/>
      <c r="AR316" s="101"/>
      <c r="AS316" s="101"/>
      <c r="AT316" s="101"/>
      <c r="AU316" s="101"/>
      <c r="AV316" s="103"/>
      <c r="AW316" s="103"/>
      <c r="AX316" s="103"/>
      <c r="AY316" s="103"/>
      <c r="AZ316" s="103"/>
      <c r="BA316" s="103"/>
      <c r="BB316" s="103"/>
      <c r="BC316" s="103"/>
    </row>
    <row r="317" spans="22:55" ht="23.25" x14ac:dyDescent="0.35">
      <c r="V317" s="167"/>
      <c r="AO317" s="100"/>
      <c r="AP317" s="101"/>
      <c r="AQ317" s="101"/>
      <c r="AR317" s="101"/>
      <c r="AS317" s="101"/>
      <c r="AT317" s="101"/>
      <c r="AU317" s="101"/>
      <c r="AV317" s="103"/>
      <c r="AW317" s="103"/>
      <c r="AX317" s="103"/>
      <c r="AY317" s="103"/>
      <c r="AZ317" s="103"/>
      <c r="BA317" s="103"/>
      <c r="BB317" s="103"/>
      <c r="BC317" s="103"/>
    </row>
    <row r="318" spans="22:55" ht="23.25" x14ac:dyDescent="0.35">
      <c r="V318" s="167"/>
      <c r="AO318" s="100"/>
      <c r="AP318" s="101"/>
      <c r="AQ318" s="101"/>
      <c r="AR318" s="101"/>
      <c r="AS318" s="101"/>
      <c r="AT318" s="101"/>
      <c r="AU318" s="101"/>
      <c r="AV318" s="103"/>
      <c r="AW318" s="103"/>
      <c r="AX318" s="103"/>
      <c r="AY318" s="103"/>
      <c r="AZ318" s="103"/>
      <c r="BA318" s="103"/>
      <c r="BB318" s="103"/>
      <c r="BC318" s="103"/>
    </row>
    <row r="319" spans="22:55" ht="23.25" x14ac:dyDescent="0.35">
      <c r="V319" s="167"/>
      <c r="AO319" s="100"/>
      <c r="AP319" s="101"/>
      <c r="AQ319" s="101"/>
      <c r="AR319" s="101"/>
      <c r="AS319" s="101"/>
      <c r="AT319" s="101"/>
      <c r="AU319" s="101"/>
      <c r="AV319" s="103"/>
      <c r="AW319" s="103"/>
      <c r="AX319" s="103"/>
      <c r="AY319" s="103"/>
      <c r="AZ319" s="103"/>
      <c r="BA319" s="103"/>
      <c r="BB319" s="103"/>
      <c r="BC319" s="103"/>
    </row>
    <row r="320" spans="22:55" ht="23.25" x14ac:dyDescent="0.35">
      <c r="V320" s="167"/>
      <c r="AO320" s="100"/>
      <c r="AP320" s="101"/>
      <c r="AQ320" s="101"/>
      <c r="AR320" s="101"/>
      <c r="AS320" s="101"/>
      <c r="AT320" s="101"/>
      <c r="AU320" s="101"/>
      <c r="AV320" s="103"/>
      <c r="AW320" s="103"/>
      <c r="AX320" s="103"/>
      <c r="AY320" s="103"/>
      <c r="AZ320" s="103"/>
      <c r="BA320" s="103"/>
      <c r="BB320" s="103"/>
      <c r="BC320" s="103"/>
    </row>
    <row r="321" spans="22:55" ht="23.25" x14ac:dyDescent="0.35">
      <c r="V321" s="167"/>
      <c r="AO321" s="100"/>
      <c r="AP321" s="101"/>
      <c r="AQ321" s="101"/>
      <c r="AR321" s="101"/>
      <c r="AS321" s="101"/>
      <c r="AT321" s="101"/>
      <c r="AU321" s="101"/>
      <c r="AV321" s="103"/>
      <c r="AW321" s="103"/>
      <c r="AX321" s="103"/>
      <c r="AY321" s="103"/>
      <c r="AZ321" s="103"/>
      <c r="BA321" s="103"/>
      <c r="BB321" s="103"/>
      <c r="BC321" s="103"/>
    </row>
    <row r="322" spans="22:55" ht="23.25" x14ac:dyDescent="0.35">
      <c r="V322" s="167"/>
      <c r="AO322" s="100"/>
      <c r="AP322" s="101"/>
      <c r="AQ322" s="101"/>
      <c r="AR322" s="101"/>
      <c r="AS322" s="101"/>
      <c r="AT322" s="101"/>
      <c r="AU322" s="101"/>
      <c r="AV322" s="103"/>
      <c r="AW322" s="103"/>
      <c r="AX322" s="103"/>
      <c r="AY322" s="103"/>
      <c r="AZ322" s="103"/>
      <c r="BA322" s="103"/>
      <c r="BB322" s="103"/>
      <c r="BC322" s="103"/>
    </row>
    <row r="323" spans="22:55" ht="23.25" x14ac:dyDescent="0.35">
      <c r="V323" s="167"/>
      <c r="AO323" s="100"/>
      <c r="AP323" s="101"/>
      <c r="AQ323" s="101"/>
      <c r="AR323" s="101"/>
      <c r="AS323" s="101"/>
      <c r="AT323" s="101"/>
      <c r="AU323" s="101"/>
      <c r="AV323" s="103"/>
      <c r="AW323" s="103"/>
      <c r="AX323" s="103"/>
      <c r="AY323" s="103"/>
      <c r="AZ323" s="103"/>
      <c r="BA323" s="103"/>
      <c r="BB323" s="103"/>
      <c r="BC323" s="103"/>
    </row>
    <row r="324" spans="22:55" ht="23.25" x14ac:dyDescent="0.35">
      <c r="V324" s="167"/>
      <c r="AO324" s="100"/>
      <c r="AP324" s="101"/>
      <c r="AQ324" s="101"/>
      <c r="AR324" s="101"/>
      <c r="AS324" s="101"/>
      <c r="AT324" s="101"/>
      <c r="AU324" s="101"/>
      <c r="AV324" s="103"/>
      <c r="AW324" s="103"/>
      <c r="AX324" s="103"/>
      <c r="AY324" s="103"/>
      <c r="AZ324" s="103"/>
      <c r="BA324" s="103"/>
      <c r="BB324" s="103"/>
      <c r="BC324" s="103"/>
    </row>
    <row r="325" spans="22:55" ht="23.25" x14ac:dyDescent="0.35">
      <c r="V325" s="167"/>
      <c r="AO325" s="100"/>
      <c r="AP325" s="101"/>
      <c r="AQ325" s="101"/>
      <c r="AR325" s="101"/>
      <c r="AS325" s="101"/>
      <c r="AT325" s="101"/>
      <c r="AU325" s="101"/>
      <c r="AV325" s="103"/>
      <c r="AW325" s="103"/>
      <c r="AX325" s="103"/>
      <c r="AY325" s="103"/>
      <c r="AZ325" s="103"/>
      <c r="BA325" s="103"/>
      <c r="BB325" s="103"/>
      <c r="BC325" s="103"/>
    </row>
    <row r="326" spans="22:55" ht="23.25" x14ac:dyDescent="0.35">
      <c r="V326" s="167"/>
      <c r="AO326" s="100"/>
      <c r="AP326" s="101"/>
      <c r="AQ326" s="101"/>
      <c r="AR326" s="101"/>
      <c r="AS326" s="101"/>
      <c r="AT326" s="101"/>
      <c r="AU326" s="101"/>
      <c r="AV326" s="103"/>
      <c r="AW326" s="103"/>
      <c r="AX326" s="103"/>
      <c r="AY326" s="103"/>
      <c r="AZ326" s="103"/>
      <c r="BA326" s="103"/>
      <c r="BB326" s="103"/>
      <c r="BC326" s="103"/>
    </row>
    <row r="327" spans="22:55" ht="23.25" x14ac:dyDescent="0.35">
      <c r="V327" s="167"/>
      <c r="AO327" s="100"/>
      <c r="AP327" s="101"/>
      <c r="AQ327" s="101"/>
      <c r="AR327" s="101"/>
      <c r="AS327" s="101"/>
      <c r="AT327" s="101"/>
      <c r="AU327" s="101"/>
      <c r="AV327" s="103"/>
      <c r="AW327" s="103"/>
      <c r="AX327" s="103"/>
      <c r="AY327" s="103"/>
      <c r="AZ327" s="103"/>
      <c r="BA327" s="103"/>
      <c r="BB327" s="103"/>
      <c r="BC327" s="103"/>
    </row>
    <row r="328" spans="22:55" ht="23.25" x14ac:dyDescent="0.35">
      <c r="V328" s="167"/>
      <c r="AO328" s="100"/>
      <c r="AP328" s="101"/>
      <c r="AQ328" s="101"/>
      <c r="AR328" s="101"/>
      <c r="AS328" s="101"/>
      <c r="AT328" s="101"/>
      <c r="AU328" s="101"/>
      <c r="AV328" s="103"/>
      <c r="AW328" s="103"/>
      <c r="AX328" s="103"/>
      <c r="AY328" s="103"/>
      <c r="AZ328" s="103"/>
      <c r="BA328" s="103"/>
      <c r="BB328" s="103"/>
      <c r="BC328" s="103"/>
    </row>
    <row r="329" spans="22:55" ht="23.25" x14ac:dyDescent="0.35">
      <c r="V329" s="167"/>
      <c r="AO329" s="100"/>
      <c r="AP329" s="101"/>
      <c r="AQ329" s="101"/>
      <c r="AR329" s="101"/>
      <c r="AS329" s="101"/>
      <c r="AT329" s="101"/>
      <c r="AU329" s="101"/>
      <c r="AV329" s="103"/>
      <c r="AW329" s="103"/>
      <c r="AX329" s="103"/>
      <c r="AY329" s="103"/>
      <c r="AZ329" s="103"/>
      <c r="BA329" s="103"/>
      <c r="BB329" s="103"/>
      <c r="BC329" s="103"/>
    </row>
    <row r="330" spans="22:55" ht="23.25" x14ac:dyDescent="0.35">
      <c r="V330" s="167"/>
      <c r="AO330" s="100"/>
      <c r="AP330" s="101"/>
      <c r="AQ330" s="101"/>
      <c r="AR330" s="101"/>
      <c r="AS330" s="101"/>
      <c r="AT330" s="101"/>
      <c r="AU330" s="101"/>
      <c r="AV330" s="103"/>
      <c r="AW330" s="103"/>
      <c r="AX330" s="103"/>
      <c r="AY330" s="103"/>
      <c r="AZ330" s="103"/>
      <c r="BA330" s="103"/>
      <c r="BB330" s="103"/>
      <c r="BC330" s="103"/>
    </row>
    <row r="331" spans="22:55" ht="23.25" x14ac:dyDescent="0.35">
      <c r="V331" s="167"/>
      <c r="AO331" s="100"/>
      <c r="AP331" s="101"/>
      <c r="AQ331" s="101"/>
      <c r="AR331" s="101"/>
      <c r="AS331" s="101"/>
      <c r="AT331" s="101"/>
      <c r="AU331" s="101"/>
      <c r="AV331" s="103"/>
      <c r="AW331" s="103"/>
      <c r="AX331" s="103"/>
      <c r="AY331" s="103"/>
      <c r="AZ331" s="103"/>
      <c r="BA331" s="103"/>
      <c r="BB331" s="103"/>
      <c r="BC331" s="103"/>
    </row>
    <row r="332" spans="22:55" ht="23.25" x14ac:dyDescent="0.35">
      <c r="V332" s="167"/>
      <c r="AO332" s="100"/>
      <c r="AP332" s="101"/>
      <c r="AQ332" s="101"/>
      <c r="AR332" s="101"/>
      <c r="AS332" s="101"/>
      <c r="AT332" s="101"/>
      <c r="AU332" s="101"/>
      <c r="AV332" s="103"/>
      <c r="AW332" s="103"/>
      <c r="AX332" s="103"/>
      <c r="AY332" s="103"/>
      <c r="AZ332" s="103"/>
      <c r="BA332" s="103"/>
      <c r="BB332" s="103"/>
      <c r="BC332" s="103"/>
    </row>
    <row r="333" spans="22:55" ht="23.25" x14ac:dyDescent="0.35">
      <c r="V333" s="167"/>
      <c r="AO333" s="100"/>
      <c r="AP333" s="101"/>
      <c r="AQ333" s="101"/>
      <c r="AR333" s="101"/>
      <c r="AS333" s="101"/>
      <c r="AT333" s="101"/>
      <c r="AU333" s="101"/>
      <c r="AV333" s="103"/>
      <c r="AW333" s="103"/>
      <c r="AX333" s="103"/>
      <c r="AY333" s="103"/>
      <c r="AZ333" s="103"/>
      <c r="BA333" s="103"/>
      <c r="BB333" s="103"/>
      <c r="BC333" s="103"/>
    </row>
    <row r="334" spans="22:55" ht="23.25" x14ac:dyDescent="0.35">
      <c r="V334" s="167"/>
      <c r="AO334" s="100"/>
      <c r="AP334" s="101"/>
      <c r="AQ334" s="101"/>
      <c r="AR334" s="101"/>
      <c r="AS334" s="101"/>
      <c r="AT334" s="101"/>
      <c r="AU334" s="101"/>
      <c r="AV334" s="103"/>
      <c r="AW334" s="103"/>
      <c r="AX334" s="103"/>
      <c r="AY334" s="103"/>
      <c r="AZ334" s="103"/>
      <c r="BA334" s="103"/>
      <c r="BB334" s="103"/>
      <c r="BC334" s="103"/>
    </row>
    <row r="335" spans="22:55" ht="23.25" x14ac:dyDescent="0.35">
      <c r="V335" s="167"/>
      <c r="AO335" s="100"/>
      <c r="AP335" s="101"/>
      <c r="AQ335" s="101"/>
      <c r="AR335" s="101"/>
      <c r="AS335" s="101"/>
      <c r="AT335" s="101"/>
      <c r="AU335" s="101"/>
      <c r="AV335" s="103"/>
      <c r="AW335" s="103"/>
      <c r="AX335" s="103"/>
      <c r="AY335" s="103"/>
      <c r="AZ335" s="103"/>
      <c r="BA335" s="103"/>
      <c r="BB335" s="103"/>
      <c r="BC335" s="103"/>
    </row>
    <row r="336" spans="22:55" ht="23.25" x14ac:dyDescent="0.35">
      <c r="V336" s="167"/>
      <c r="AO336" s="100"/>
      <c r="AP336" s="101"/>
      <c r="AQ336" s="101"/>
      <c r="AR336" s="101"/>
      <c r="AS336" s="101"/>
      <c r="AT336" s="101"/>
      <c r="AU336" s="101"/>
      <c r="AV336" s="103"/>
      <c r="AW336" s="103"/>
      <c r="AX336" s="103"/>
      <c r="AY336" s="103"/>
      <c r="AZ336" s="103"/>
      <c r="BA336" s="103"/>
      <c r="BB336" s="103"/>
      <c r="BC336" s="103"/>
    </row>
    <row r="337" spans="22:55" ht="23.25" x14ac:dyDescent="0.35">
      <c r="V337" s="167"/>
      <c r="AO337" s="100"/>
      <c r="AP337" s="101"/>
      <c r="AQ337" s="101"/>
      <c r="AR337" s="101"/>
      <c r="AS337" s="101"/>
      <c r="AT337" s="101"/>
      <c r="AU337" s="101"/>
      <c r="AV337" s="103"/>
      <c r="AW337" s="103"/>
      <c r="AX337" s="103"/>
      <c r="AY337" s="103"/>
      <c r="AZ337" s="103"/>
      <c r="BA337" s="103"/>
      <c r="BB337" s="103"/>
      <c r="BC337" s="103"/>
    </row>
    <row r="338" spans="22:55" ht="23.25" x14ac:dyDescent="0.35">
      <c r="V338" s="167"/>
      <c r="AO338" s="100"/>
      <c r="AP338" s="101"/>
      <c r="AQ338" s="101"/>
      <c r="AR338" s="101"/>
      <c r="AS338" s="101"/>
      <c r="AT338" s="101"/>
      <c r="AU338" s="101"/>
      <c r="AV338" s="103"/>
      <c r="AW338" s="103"/>
      <c r="AX338" s="103"/>
      <c r="AY338" s="103"/>
      <c r="AZ338" s="103"/>
      <c r="BA338" s="103"/>
      <c r="BB338" s="103"/>
      <c r="BC338" s="103"/>
    </row>
    <row r="339" spans="22:55" ht="23.25" x14ac:dyDescent="0.35">
      <c r="V339" s="167"/>
      <c r="AO339" s="100"/>
      <c r="AP339" s="101"/>
      <c r="AQ339" s="101"/>
      <c r="AR339" s="101"/>
      <c r="AS339" s="101"/>
      <c r="AT339" s="101"/>
      <c r="AU339" s="101"/>
      <c r="AV339" s="103"/>
      <c r="AW339" s="103"/>
      <c r="AX339" s="103"/>
      <c r="AY339" s="103"/>
      <c r="AZ339" s="103"/>
      <c r="BA339" s="103"/>
      <c r="BB339" s="103"/>
      <c r="BC339" s="103"/>
    </row>
    <row r="340" spans="22:55" ht="23.25" x14ac:dyDescent="0.35">
      <c r="V340" s="167"/>
      <c r="AO340" s="100"/>
      <c r="AP340" s="101"/>
      <c r="AQ340" s="101"/>
      <c r="AR340" s="101"/>
      <c r="AS340" s="101"/>
      <c r="AT340" s="101"/>
      <c r="AU340" s="101"/>
      <c r="AV340" s="103"/>
      <c r="AW340" s="103"/>
      <c r="AX340" s="103"/>
      <c r="AY340" s="103"/>
      <c r="AZ340" s="103"/>
      <c r="BA340" s="103"/>
      <c r="BB340" s="103"/>
      <c r="BC340" s="103"/>
    </row>
    <row r="341" spans="22:55" ht="23.25" x14ac:dyDescent="0.35">
      <c r="V341" s="167"/>
      <c r="AO341" s="100"/>
      <c r="AP341" s="101"/>
      <c r="AQ341" s="101"/>
      <c r="AR341" s="101"/>
      <c r="AS341" s="101"/>
      <c r="AT341" s="101"/>
      <c r="AU341" s="101"/>
      <c r="AV341" s="103"/>
      <c r="AW341" s="103"/>
      <c r="AX341" s="103"/>
      <c r="AY341" s="103"/>
      <c r="AZ341" s="103"/>
      <c r="BA341" s="103"/>
      <c r="BB341" s="103"/>
      <c r="BC341" s="103"/>
    </row>
    <row r="342" spans="22:55" ht="23.25" x14ac:dyDescent="0.35">
      <c r="V342" s="167"/>
      <c r="AO342" s="100"/>
      <c r="AP342" s="101"/>
      <c r="AQ342" s="101"/>
      <c r="AR342" s="101"/>
      <c r="AS342" s="101"/>
      <c r="AT342" s="101"/>
      <c r="AU342" s="101"/>
      <c r="AV342" s="103"/>
      <c r="AW342" s="103"/>
      <c r="AX342" s="103"/>
      <c r="AY342" s="103"/>
      <c r="AZ342" s="103"/>
      <c r="BA342" s="103"/>
      <c r="BB342" s="103"/>
      <c r="BC342" s="103"/>
    </row>
    <row r="343" spans="22:55" ht="23.25" x14ac:dyDescent="0.35">
      <c r="V343" s="167"/>
      <c r="AO343" s="100"/>
      <c r="AP343" s="101"/>
      <c r="AQ343" s="101"/>
      <c r="AR343" s="101"/>
      <c r="AS343" s="101"/>
      <c r="AT343" s="101"/>
      <c r="AU343" s="101"/>
      <c r="AV343" s="103"/>
      <c r="AW343" s="103"/>
      <c r="AX343" s="103"/>
      <c r="AY343" s="103"/>
      <c r="AZ343" s="103"/>
      <c r="BA343" s="103"/>
      <c r="BB343" s="103"/>
      <c r="BC343" s="103"/>
    </row>
    <row r="344" spans="22:55" ht="23.25" x14ac:dyDescent="0.35">
      <c r="V344" s="167"/>
      <c r="AO344" s="100"/>
      <c r="AP344" s="101"/>
      <c r="AQ344" s="101"/>
      <c r="AR344" s="101"/>
      <c r="AS344" s="101"/>
      <c r="AT344" s="101"/>
      <c r="AU344" s="101"/>
      <c r="AV344" s="103"/>
      <c r="AW344" s="103"/>
      <c r="AX344" s="103"/>
      <c r="AY344" s="103"/>
      <c r="AZ344" s="103"/>
      <c r="BA344" s="103"/>
      <c r="BB344" s="103"/>
      <c r="BC344" s="103"/>
    </row>
    <row r="345" spans="22:55" ht="23.25" x14ac:dyDescent="0.35">
      <c r="V345" s="167"/>
      <c r="AO345" s="100"/>
      <c r="AP345" s="101"/>
      <c r="AQ345" s="101"/>
      <c r="AR345" s="101"/>
      <c r="AS345" s="101"/>
      <c r="AT345" s="101"/>
      <c r="AU345" s="101"/>
      <c r="AV345" s="103"/>
      <c r="AW345" s="103"/>
      <c r="AX345" s="103"/>
      <c r="AY345" s="103"/>
      <c r="AZ345" s="103"/>
      <c r="BA345" s="103"/>
      <c r="BB345" s="103"/>
      <c r="BC345" s="103"/>
    </row>
    <row r="346" spans="22:55" ht="23.25" x14ac:dyDescent="0.35">
      <c r="V346" s="167"/>
      <c r="AO346" s="100"/>
      <c r="AP346" s="101"/>
      <c r="AQ346" s="101"/>
      <c r="AR346" s="101"/>
      <c r="AS346" s="101"/>
      <c r="AT346" s="101"/>
      <c r="AU346" s="101"/>
      <c r="AV346" s="103"/>
      <c r="AW346" s="103"/>
      <c r="AX346" s="103"/>
      <c r="AY346" s="103"/>
      <c r="AZ346" s="103"/>
      <c r="BA346" s="103"/>
      <c r="BB346" s="103"/>
      <c r="BC346" s="103"/>
    </row>
    <row r="347" spans="22:55" ht="23.25" x14ac:dyDescent="0.35">
      <c r="V347" s="167"/>
      <c r="AO347" s="100"/>
      <c r="AP347" s="101"/>
      <c r="AQ347" s="101"/>
      <c r="AR347" s="101"/>
      <c r="AS347" s="101"/>
      <c r="AT347" s="101"/>
      <c r="AU347" s="101"/>
      <c r="AV347" s="103"/>
      <c r="AW347" s="103"/>
      <c r="AX347" s="103"/>
      <c r="AY347" s="103"/>
      <c r="AZ347" s="103"/>
      <c r="BA347" s="103"/>
      <c r="BB347" s="103"/>
      <c r="BC347" s="103"/>
    </row>
    <row r="348" spans="22:55" ht="23.25" x14ac:dyDescent="0.35">
      <c r="V348" s="167"/>
      <c r="AO348" s="100"/>
      <c r="AP348" s="101"/>
      <c r="AQ348" s="101"/>
      <c r="AR348" s="101"/>
      <c r="AS348" s="101"/>
      <c r="AT348" s="101"/>
      <c r="AU348" s="101"/>
      <c r="AV348" s="103"/>
      <c r="AW348" s="103"/>
      <c r="AX348" s="103"/>
      <c r="AY348" s="103"/>
      <c r="AZ348" s="103"/>
      <c r="BA348" s="103"/>
      <c r="BB348" s="103"/>
      <c r="BC348" s="103"/>
    </row>
    <row r="349" spans="22:55" ht="23.25" x14ac:dyDescent="0.35">
      <c r="V349" s="167"/>
      <c r="AO349" s="100"/>
      <c r="AP349" s="101"/>
      <c r="AQ349" s="101"/>
      <c r="AR349" s="101"/>
      <c r="AS349" s="101"/>
      <c r="AT349" s="101"/>
      <c r="AU349" s="101"/>
      <c r="AV349" s="103"/>
      <c r="AW349" s="103"/>
      <c r="AX349" s="103"/>
      <c r="AY349" s="103"/>
      <c r="AZ349" s="103"/>
      <c r="BA349" s="103"/>
      <c r="BB349" s="103"/>
      <c r="BC349" s="103"/>
    </row>
    <row r="350" spans="22:55" ht="23.25" x14ac:dyDescent="0.35">
      <c r="V350" s="167"/>
      <c r="AO350" s="100"/>
      <c r="AP350" s="101"/>
      <c r="AQ350" s="101"/>
      <c r="AR350" s="101"/>
      <c r="AS350" s="101"/>
      <c r="AT350" s="101"/>
      <c r="AU350" s="101"/>
      <c r="AV350" s="103"/>
      <c r="AW350" s="103"/>
      <c r="AX350" s="103"/>
      <c r="AY350" s="103"/>
      <c r="AZ350" s="103"/>
      <c r="BA350" s="103"/>
      <c r="BB350" s="103"/>
      <c r="BC350" s="103"/>
    </row>
    <row r="351" spans="22:55" ht="23.25" x14ac:dyDescent="0.35">
      <c r="V351" s="167"/>
      <c r="AO351" s="100"/>
      <c r="AP351" s="101"/>
      <c r="AQ351" s="101"/>
      <c r="AR351" s="101"/>
      <c r="AS351" s="101"/>
      <c r="AT351" s="101"/>
      <c r="AU351" s="101"/>
      <c r="AV351" s="103"/>
      <c r="AW351" s="103"/>
      <c r="AX351" s="103"/>
      <c r="AY351" s="103"/>
      <c r="AZ351" s="103"/>
      <c r="BA351" s="103"/>
      <c r="BB351" s="103"/>
      <c r="BC351" s="103"/>
    </row>
    <row r="352" spans="22:55" ht="23.25" x14ac:dyDescent="0.35">
      <c r="V352" s="167"/>
      <c r="AO352" s="100"/>
      <c r="AP352" s="101"/>
      <c r="AQ352" s="101"/>
      <c r="AR352" s="101"/>
      <c r="AS352" s="101"/>
      <c r="AT352" s="101"/>
      <c r="AU352" s="101"/>
      <c r="AV352" s="103"/>
      <c r="AW352" s="103"/>
      <c r="AX352" s="103"/>
      <c r="AY352" s="103"/>
      <c r="AZ352" s="103"/>
      <c r="BA352" s="103"/>
      <c r="BB352" s="103"/>
      <c r="BC352" s="103"/>
    </row>
    <row r="353" spans="22:55" ht="23.25" x14ac:dyDescent="0.35">
      <c r="V353" s="167"/>
      <c r="AO353" s="100"/>
      <c r="AP353" s="101"/>
      <c r="AQ353" s="101"/>
      <c r="AR353" s="101"/>
      <c r="AS353" s="101"/>
      <c r="AT353" s="101"/>
      <c r="AU353" s="101"/>
      <c r="AV353" s="103"/>
      <c r="AW353" s="103"/>
      <c r="AX353" s="103"/>
      <c r="AY353" s="103"/>
      <c r="AZ353" s="103"/>
      <c r="BA353" s="103"/>
      <c r="BB353" s="103"/>
      <c r="BC353" s="103"/>
    </row>
    <row r="354" spans="22:55" ht="23.25" x14ac:dyDescent="0.35">
      <c r="V354" s="167"/>
      <c r="AO354" s="100"/>
      <c r="AP354" s="101"/>
      <c r="AQ354" s="101"/>
      <c r="AR354" s="101"/>
      <c r="AS354" s="101"/>
      <c r="AT354" s="101"/>
      <c r="AU354" s="101"/>
      <c r="AV354" s="103"/>
      <c r="AW354" s="103"/>
      <c r="AX354" s="103"/>
      <c r="AY354" s="103"/>
      <c r="AZ354" s="103"/>
      <c r="BA354" s="103"/>
      <c r="BB354" s="103"/>
      <c r="BC354" s="103"/>
    </row>
    <row r="355" spans="22:55" ht="23.25" x14ac:dyDescent="0.35">
      <c r="V355" s="167"/>
      <c r="AO355" s="100"/>
      <c r="AP355" s="101"/>
      <c r="AQ355" s="101"/>
      <c r="AR355" s="101"/>
      <c r="AS355" s="101"/>
      <c r="AT355" s="101"/>
      <c r="AU355" s="101"/>
      <c r="AV355" s="103"/>
      <c r="AW355" s="103"/>
      <c r="AX355" s="103"/>
      <c r="AY355" s="103"/>
      <c r="AZ355" s="103"/>
      <c r="BA355" s="103"/>
      <c r="BB355" s="103"/>
      <c r="BC355" s="103"/>
    </row>
    <row r="356" spans="22:55" ht="23.25" x14ac:dyDescent="0.35">
      <c r="V356" s="167"/>
      <c r="AO356" s="100"/>
      <c r="AP356" s="101"/>
      <c r="AQ356" s="101"/>
      <c r="AR356" s="101"/>
      <c r="AS356" s="101"/>
      <c r="AT356" s="101"/>
      <c r="AU356" s="101"/>
      <c r="AV356" s="103"/>
      <c r="AW356" s="103"/>
      <c r="AX356" s="103"/>
      <c r="AY356" s="103"/>
      <c r="AZ356" s="103"/>
      <c r="BA356" s="103"/>
      <c r="BB356" s="103"/>
      <c r="BC356" s="103"/>
    </row>
    <row r="357" spans="22:55" ht="23.25" x14ac:dyDescent="0.35">
      <c r="V357" s="167"/>
      <c r="AO357" s="100"/>
      <c r="AP357" s="101"/>
      <c r="AQ357" s="101"/>
      <c r="AR357" s="101"/>
      <c r="AS357" s="101"/>
      <c r="AT357" s="101"/>
      <c r="AU357" s="101"/>
      <c r="AV357" s="103"/>
      <c r="AW357" s="103"/>
      <c r="AX357" s="103"/>
      <c r="AY357" s="103"/>
      <c r="AZ357" s="103"/>
      <c r="BA357" s="103"/>
      <c r="BB357" s="103"/>
      <c r="BC357" s="103"/>
    </row>
    <row r="358" spans="22:55" ht="23.25" x14ac:dyDescent="0.35">
      <c r="V358" s="167"/>
      <c r="AO358" s="100"/>
      <c r="AP358" s="101"/>
      <c r="AQ358" s="101"/>
      <c r="AR358" s="101"/>
      <c r="AS358" s="101"/>
      <c r="AT358" s="101"/>
      <c r="AU358" s="101"/>
      <c r="AV358" s="103"/>
      <c r="AW358" s="103"/>
      <c r="AX358" s="103"/>
      <c r="AY358" s="103"/>
      <c r="AZ358" s="103"/>
      <c r="BA358" s="103"/>
      <c r="BB358" s="103"/>
      <c r="BC358" s="103"/>
    </row>
    <row r="359" spans="22:55" ht="23.25" x14ac:dyDescent="0.35">
      <c r="V359" s="167"/>
      <c r="AO359" s="100"/>
      <c r="AP359" s="101"/>
      <c r="AQ359" s="101"/>
      <c r="AR359" s="101"/>
      <c r="AS359" s="101"/>
      <c r="AT359" s="101"/>
      <c r="AU359" s="101"/>
      <c r="AV359" s="103"/>
      <c r="AW359" s="103"/>
      <c r="AX359" s="103"/>
      <c r="AY359" s="103"/>
      <c r="AZ359" s="103"/>
      <c r="BA359" s="103"/>
      <c r="BB359" s="103"/>
      <c r="BC359" s="103"/>
    </row>
    <row r="360" spans="22:55" ht="23.25" x14ac:dyDescent="0.35">
      <c r="V360" s="167"/>
      <c r="AO360" s="100"/>
      <c r="AP360" s="101"/>
      <c r="AQ360" s="101"/>
      <c r="AR360" s="101"/>
      <c r="AS360" s="101"/>
      <c r="AT360" s="101"/>
      <c r="AU360" s="101"/>
      <c r="AV360" s="103"/>
      <c r="AW360" s="103"/>
      <c r="AX360" s="103"/>
      <c r="AY360" s="103"/>
      <c r="AZ360" s="103"/>
      <c r="BA360" s="103"/>
      <c r="BB360" s="103"/>
      <c r="BC360" s="103"/>
    </row>
    <row r="361" spans="22:55" ht="23.25" x14ac:dyDescent="0.35">
      <c r="V361" s="167"/>
      <c r="AO361" s="100"/>
      <c r="AP361" s="101"/>
      <c r="AQ361" s="101"/>
      <c r="AR361" s="101"/>
      <c r="AS361" s="101"/>
      <c r="AT361" s="101"/>
      <c r="AU361" s="101"/>
      <c r="AV361" s="103"/>
      <c r="AW361" s="103"/>
      <c r="AX361" s="103"/>
      <c r="AY361" s="103"/>
      <c r="AZ361" s="103"/>
      <c r="BA361" s="103"/>
      <c r="BB361" s="103"/>
      <c r="BC361" s="103"/>
    </row>
    <row r="362" spans="22:55" ht="23.25" x14ac:dyDescent="0.35">
      <c r="V362" s="167"/>
      <c r="AO362" s="100"/>
      <c r="AP362" s="101"/>
      <c r="AQ362" s="101"/>
      <c r="AR362" s="101"/>
      <c r="AS362" s="101"/>
      <c r="AT362" s="101"/>
      <c r="AU362" s="101"/>
      <c r="AV362" s="103"/>
      <c r="AW362" s="103"/>
      <c r="AX362" s="103"/>
      <c r="AY362" s="103"/>
      <c r="AZ362" s="103"/>
      <c r="BA362" s="103"/>
      <c r="BB362" s="103"/>
      <c r="BC362" s="103"/>
    </row>
    <row r="363" spans="22:55" ht="23.25" x14ac:dyDescent="0.35">
      <c r="V363" s="167"/>
      <c r="AO363" s="100"/>
      <c r="AP363" s="101"/>
      <c r="AQ363" s="101"/>
      <c r="AR363" s="101"/>
      <c r="AS363" s="101"/>
      <c r="AT363" s="101"/>
      <c r="AU363" s="101"/>
      <c r="AV363" s="103"/>
      <c r="AW363" s="103"/>
      <c r="AX363" s="103"/>
      <c r="AY363" s="103"/>
      <c r="AZ363" s="103"/>
      <c r="BA363" s="103"/>
      <c r="BB363" s="103"/>
      <c r="BC363" s="103"/>
    </row>
    <row r="364" spans="22:55" ht="23.25" x14ac:dyDescent="0.35">
      <c r="V364" s="167"/>
      <c r="AO364" s="100"/>
      <c r="AP364" s="101"/>
      <c r="AQ364" s="101"/>
      <c r="AR364" s="101"/>
      <c r="AS364" s="101"/>
      <c r="AT364" s="101"/>
      <c r="AU364" s="101"/>
      <c r="AV364" s="103"/>
      <c r="AW364" s="103"/>
      <c r="AX364" s="103"/>
      <c r="AY364" s="103"/>
      <c r="AZ364" s="103"/>
      <c r="BA364" s="103"/>
      <c r="BB364" s="103"/>
      <c r="BC364" s="103"/>
    </row>
    <row r="365" spans="22:55" ht="23.25" x14ac:dyDescent="0.35">
      <c r="V365" s="167"/>
      <c r="AO365" s="100"/>
      <c r="AP365" s="101"/>
      <c r="AQ365" s="101"/>
      <c r="AR365" s="101"/>
      <c r="AS365" s="101"/>
      <c r="AT365" s="101"/>
      <c r="AU365" s="101"/>
      <c r="AV365" s="103"/>
      <c r="AW365" s="103"/>
      <c r="AX365" s="103"/>
      <c r="AY365" s="103"/>
      <c r="AZ365" s="103"/>
      <c r="BA365" s="103"/>
      <c r="BB365" s="103"/>
      <c r="BC365" s="103"/>
    </row>
    <row r="366" spans="22:55" ht="23.25" x14ac:dyDescent="0.35">
      <c r="V366" s="167"/>
      <c r="AO366" s="100"/>
      <c r="AP366" s="101"/>
      <c r="AQ366" s="101"/>
      <c r="AR366" s="101"/>
      <c r="AS366" s="101"/>
      <c r="AT366" s="101"/>
      <c r="AU366" s="101"/>
      <c r="AV366" s="103"/>
      <c r="AW366" s="103"/>
      <c r="AX366" s="103"/>
      <c r="AY366" s="103"/>
      <c r="AZ366" s="103"/>
      <c r="BA366" s="103"/>
      <c r="BB366" s="103"/>
      <c r="BC366" s="103"/>
    </row>
    <row r="367" spans="22:55" ht="23.25" x14ac:dyDescent="0.35">
      <c r="V367" s="167"/>
      <c r="AO367" s="100"/>
      <c r="AP367" s="101"/>
      <c r="AQ367" s="101"/>
      <c r="AR367" s="101"/>
      <c r="AS367" s="101"/>
      <c r="AT367" s="101"/>
      <c r="AU367" s="101"/>
      <c r="AV367" s="103"/>
      <c r="AW367" s="103"/>
      <c r="AX367" s="103"/>
      <c r="AY367" s="103"/>
      <c r="AZ367" s="103"/>
      <c r="BA367" s="103"/>
      <c r="BB367" s="103"/>
      <c r="BC367" s="103"/>
    </row>
    <row r="368" spans="22:55" ht="23.25" x14ac:dyDescent="0.35">
      <c r="V368" s="167"/>
      <c r="AO368" s="100"/>
      <c r="AP368" s="101"/>
      <c r="AQ368" s="101"/>
      <c r="AR368" s="101"/>
      <c r="AS368" s="101"/>
      <c r="AT368" s="101"/>
      <c r="AU368" s="101"/>
      <c r="AV368" s="103"/>
      <c r="AW368" s="103"/>
      <c r="AX368" s="103"/>
      <c r="AY368" s="103"/>
      <c r="AZ368" s="103"/>
      <c r="BA368" s="103"/>
      <c r="BB368" s="103"/>
      <c r="BC368" s="103"/>
    </row>
    <row r="369" spans="22:55" ht="23.25" x14ac:dyDescent="0.35">
      <c r="V369" s="167"/>
      <c r="AO369" s="100"/>
      <c r="AP369" s="101"/>
      <c r="AQ369" s="101"/>
      <c r="AR369" s="101"/>
      <c r="AS369" s="101"/>
      <c r="AT369" s="101"/>
      <c r="AU369" s="101"/>
      <c r="AV369" s="103"/>
      <c r="AW369" s="103"/>
      <c r="AX369" s="103"/>
      <c r="AY369" s="103"/>
      <c r="AZ369" s="103"/>
      <c r="BA369" s="103"/>
      <c r="BB369" s="103"/>
      <c r="BC369" s="103"/>
    </row>
    <row r="370" spans="22:55" ht="23.25" x14ac:dyDescent="0.35">
      <c r="V370" s="167"/>
      <c r="AO370" s="100"/>
      <c r="AP370" s="101"/>
      <c r="AQ370" s="101"/>
      <c r="AR370" s="101"/>
      <c r="AS370" s="101"/>
      <c r="AT370" s="101"/>
      <c r="AU370" s="101"/>
      <c r="AV370" s="103"/>
      <c r="AW370" s="103"/>
      <c r="AX370" s="103"/>
      <c r="AY370" s="103"/>
      <c r="AZ370" s="103"/>
      <c r="BA370" s="103"/>
      <c r="BB370" s="103"/>
      <c r="BC370" s="103"/>
    </row>
    <row r="371" spans="22:55" ht="23.25" x14ac:dyDescent="0.35">
      <c r="V371" s="167"/>
      <c r="AO371" s="100"/>
      <c r="AP371" s="101"/>
      <c r="AQ371" s="101"/>
      <c r="AR371" s="101"/>
      <c r="AS371" s="101"/>
      <c r="AT371" s="101"/>
      <c r="AU371" s="101"/>
      <c r="AV371" s="103"/>
      <c r="AW371" s="103"/>
      <c r="AX371" s="103"/>
      <c r="AY371" s="103"/>
      <c r="AZ371" s="103"/>
      <c r="BA371" s="103"/>
      <c r="BB371" s="103"/>
      <c r="BC371" s="103"/>
    </row>
    <row r="372" spans="22:55" ht="23.25" x14ac:dyDescent="0.35">
      <c r="V372" s="167"/>
      <c r="AO372" s="100"/>
      <c r="AP372" s="101"/>
      <c r="AQ372" s="101"/>
      <c r="AR372" s="101"/>
      <c r="AS372" s="101"/>
      <c r="AT372" s="101"/>
      <c r="AU372" s="101"/>
      <c r="AV372" s="103"/>
      <c r="AW372" s="103"/>
      <c r="AX372" s="103"/>
      <c r="AY372" s="103"/>
      <c r="AZ372" s="103"/>
      <c r="BA372" s="103"/>
      <c r="BB372" s="103"/>
      <c r="BC372" s="103"/>
    </row>
    <row r="373" spans="22:55" ht="23.25" x14ac:dyDescent="0.35">
      <c r="V373" s="167"/>
      <c r="AO373" s="100"/>
      <c r="AP373" s="101"/>
      <c r="AQ373" s="101"/>
      <c r="AR373" s="101"/>
      <c r="AS373" s="101"/>
      <c r="AT373" s="101"/>
      <c r="AU373" s="101"/>
      <c r="AV373" s="103"/>
      <c r="AW373" s="103"/>
      <c r="AX373" s="103"/>
      <c r="AY373" s="103"/>
      <c r="AZ373" s="103"/>
      <c r="BA373" s="103"/>
      <c r="BB373" s="103"/>
      <c r="BC373" s="103"/>
    </row>
    <row r="374" spans="22:55" ht="23.25" x14ac:dyDescent="0.35">
      <c r="V374" s="167"/>
      <c r="AO374" s="100"/>
      <c r="AP374" s="101"/>
      <c r="AQ374" s="101"/>
      <c r="AR374" s="101"/>
      <c r="AS374" s="101"/>
      <c r="AT374" s="101"/>
      <c r="AU374" s="101"/>
      <c r="AV374" s="103"/>
      <c r="AW374" s="103"/>
      <c r="AX374" s="103"/>
      <c r="AY374" s="103"/>
      <c r="AZ374" s="103"/>
      <c r="BA374" s="103"/>
      <c r="BB374" s="103"/>
      <c r="BC374" s="103"/>
    </row>
    <row r="375" spans="22:55" ht="23.25" x14ac:dyDescent="0.35">
      <c r="V375" s="167"/>
      <c r="AO375" s="100"/>
      <c r="AP375" s="101"/>
      <c r="AQ375" s="101"/>
      <c r="AR375" s="101"/>
      <c r="AS375" s="101"/>
      <c r="AT375" s="101"/>
      <c r="AU375" s="101"/>
      <c r="AV375" s="103"/>
      <c r="AW375" s="103"/>
      <c r="AX375" s="103"/>
      <c r="AY375" s="103"/>
      <c r="AZ375" s="103"/>
      <c r="BA375" s="103"/>
      <c r="BB375" s="103"/>
      <c r="BC375" s="103"/>
    </row>
    <row r="376" spans="22:55" ht="23.25" x14ac:dyDescent="0.35">
      <c r="V376" s="167"/>
      <c r="AO376" s="100"/>
      <c r="AP376" s="101"/>
      <c r="AQ376" s="101"/>
      <c r="AR376" s="101"/>
      <c r="AS376" s="101"/>
      <c r="AT376" s="101"/>
      <c r="AU376" s="101"/>
      <c r="AV376" s="103"/>
      <c r="AW376" s="103"/>
      <c r="AX376" s="103"/>
      <c r="AY376" s="103"/>
      <c r="AZ376" s="103"/>
      <c r="BA376" s="103"/>
      <c r="BB376" s="103"/>
      <c r="BC376" s="103"/>
    </row>
    <row r="377" spans="22:55" ht="23.25" x14ac:dyDescent="0.35">
      <c r="V377" s="167"/>
      <c r="AO377" s="100"/>
      <c r="AP377" s="101"/>
      <c r="AQ377" s="101"/>
      <c r="AR377" s="101"/>
      <c r="AS377" s="101"/>
      <c r="AT377" s="101"/>
      <c r="AU377" s="101"/>
      <c r="AV377" s="103"/>
      <c r="AW377" s="103"/>
      <c r="AX377" s="103"/>
      <c r="AY377" s="103"/>
      <c r="AZ377" s="103"/>
      <c r="BA377" s="103"/>
      <c r="BB377" s="103"/>
      <c r="BC377" s="103"/>
    </row>
    <row r="378" spans="22:55" ht="23.25" x14ac:dyDescent="0.35">
      <c r="V378" s="167"/>
      <c r="AO378" s="100"/>
      <c r="AP378" s="101"/>
      <c r="AQ378" s="101"/>
      <c r="AR378" s="101"/>
      <c r="AS378" s="101"/>
      <c r="AT378" s="101"/>
      <c r="AU378" s="101"/>
      <c r="AV378" s="103"/>
      <c r="AW378" s="103"/>
      <c r="AX378" s="103"/>
      <c r="AY378" s="103"/>
      <c r="AZ378" s="103"/>
      <c r="BA378" s="103"/>
      <c r="BB378" s="103"/>
      <c r="BC378" s="103"/>
    </row>
    <row r="379" spans="22:55" ht="23.25" x14ac:dyDescent="0.35">
      <c r="V379" s="167"/>
      <c r="AO379" s="100"/>
      <c r="AP379" s="101"/>
      <c r="AQ379" s="101"/>
      <c r="AR379" s="101"/>
      <c r="AS379" s="101"/>
      <c r="AT379" s="101"/>
      <c r="AU379" s="101"/>
      <c r="AV379" s="103"/>
      <c r="AW379" s="103"/>
      <c r="AX379" s="103"/>
      <c r="AY379" s="103"/>
      <c r="AZ379" s="103"/>
      <c r="BA379" s="103"/>
      <c r="BB379" s="103"/>
      <c r="BC379" s="103"/>
    </row>
    <row r="380" spans="22:55" ht="23.25" x14ac:dyDescent="0.35">
      <c r="V380" s="167"/>
      <c r="AO380" s="100"/>
      <c r="AP380" s="101"/>
      <c r="AQ380" s="101"/>
      <c r="AR380" s="101"/>
      <c r="AS380" s="101"/>
      <c r="AT380" s="101"/>
      <c r="AU380" s="101"/>
      <c r="AV380" s="103"/>
      <c r="AW380" s="103"/>
      <c r="AX380" s="103"/>
      <c r="AY380" s="103"/>
      <c r="AZ380" s="103"/>
      <c r="BA380" s="103"/>
      <c r="BB380" s="103"/>
      <c r="BC380" s="103"/>
    </row>
    <row r="381" spans="22:55" ht="23.25" x14ac:dyDescent="0.35">
      <c r="V381" s="167"/>
      <c r="AO381" s="100"/>
      <c r="AP381" s="101"/>
      <c r="AQ381" s="101"/>
      <c r="AR381" s="101"/>
      <c r="AS381" s="101"/>
      <c r="AT381" s="101"/>
      <c r="AU381" s="101"/>
      <c r="AV381" s="103"/>
      <c r="AW381" s="103"/>
      <c r="AX381" s="103"/>
      <c r="AY381" s="103"/>
      <c r="AZ381" s="103"/>
      <c r="BA381" s="103"/>
      <c r="BB381" s="103"/>
      <c r="BC381" s="103"/>
    </row>
    <row r="382" spans="22:55" ht="23.25" x14ac:dyDescent="0.35">
      <c r="V382" s="167"/>
      <c r="AO382" s="100"/>
      <c r="AP382" s="101"/>
      <c r="AQ382" s="101"/>
      <c r="AR382" s="101"/>
      <c r="AS382" s="101"/>
      <c r="AT382" s="101"/>
      <c r="AU382" s="101"/>
      <c r="AV382" s="103"/>
      <c r="AW382" s="103"/>
      <c r="AX382" s="103"/>
      <c r="AY382" s="103"/>
      <c r="AZ382" s="103"/>
      <c r="BA382" s="103"/>
      <c r="BB382" s="103"/>
      <c r="BC382" s="103"/>
    </row>
    <row r="383" spans="22:55" ht="23.25" x14ac:dyDescent="0.35">
      <c r="V383" s="167"/>
      <c r="AO383" s="100"/>
      <c r="AP383" s="101"/>
      <c r="AQ383" s="101"/>
      <c r="AR383" s="101"/>
      <c r="AS383" s="101"/>
      <c r="AT383" s="101"/>
      <c r="AU383" s="101"/>
      <c r="AV383" s="103"/>
      <c r="AW383" s="103"/>
      <c r="AX383" s="103"/>
      <c r="AY383" s="103"/>
      <c r="AZ383" s="103"/>
      <c r="BA383" s="103"/>
      <c r="BB383" s="103"/>
      <c r="BC383" s="103"/>
    </row>
    <row r="384" spans="22:55" ht="23.25" x14ac:dyDescent="0.35">
      <c r="V384" s="167"/>
      <c r="AO384" s="100"/>
      <c r="AP384" s="101"/>
      <c r="AQ384" s="101"/>
      <c r="AR384" s="101"/>
      <c r="AS384" s="101"/>
      <c r="AT384" s="101"/>
      <c r="AU384" s="101"/>
      <c r="AV384" s="103"/>
      <c r="AW384" s="103"/>
      <c r="AX384" s="103"/>
      <c r="AY384" s="103"/>
      <c r="AZ384" s="103"/>
      <c r="BA384" s="103"/>
      <c r="BB384" s="103"/>
      <c r="BC384" s="103"/>
    </row>
    <row r="385" spans="22:55" ht="23.25" x14ac:dyDescent="0.35">
      <c r="V385" s="167"/>
      <c r="AO385" s="100"/>
      <c r="AP385" s="101"/>
      <c r="AQ385" s="101"/>
      <c r="AR385" s="101"/>
      <c r="AS385" s="101"/>
      <c r="AT385" s="101"/>
      <c r="AU385" s="101"/>
      <c r="AV385" s="103"/>
      <c r="AW385" s="103"/>
      <c r="AX385" s="103"/>
      <c r="AY385" s="103"/>
      <c r="AZ385" s="103"/>
      <c r="BA385" s="103"/>
      <c r="BB385" s="103"/>
      <c r="BC385" s="103"/>
    </row>
    <row r="386" spans="22:55" ht="23.25" x14ac:dyDescent="0.35">
      <c r="V386" s="167"/>
      <c r="AO386" s="100"/>
      <c r="AP386" s="101"/>
      <c r="AQ386" s="101"/>
      <c r="AR386" s="101"/>
      <c r="AS386" s="101"/>
      <c r="AT386" s="101"/>
      <c r="AU386" s="101"/>
      <c r="AV386" s="103"/>
      <c r="AW386" s="103"/>
      <c r="AX386" s="103"/>
      <c r="AY386" s="103"/>
      <c r="AZ386" s="103"/>
      <c r="BA386" s="103"/>
      <c r="BB386" s="103"/>
      <c r="BC386" s="103"/>
    </row>
    <row r="387" spans="22:55" ht="23.25" x14ac:dyDescent="0.35">
      <c r="V387" s="167"/>
      <c r="AO387" s="100"/>
      <c r="AP387" s="101"/>
      <c r="AQ387" s="101"/>
      <c r="AR387" s="101"/>
      <c r="AS387" s="101"/>
      <c r="AT387" s="101"/>
      <c r="AU387" s="101"/>
      <c r="AV387" s="103"/>
      <c r="AW387" s="103"/>
      <c r="AX387" s="103"/>
      <c r="AY387" s="103"/>
      <c r="AZ387" s="103"/>
      <c r="BA387" s="103"/>
      <c r="BB387" s="103"/>
      <c r="BC387" s="103"/>
    </row>
    <row r="388" spans="22:55" ht="23.25" x14ac:dyDescent="0.35">
      <c r="V388" s="167"/>
      <c r="AO388" s="100"/>
      <c r="AP388" s="101"/>
      <c r="AQ388" s="101"/>
      <c r="AR388" s="101"/>
      <c r="AS388" s="101"/>
      <c r="AT388" s="101"/>
      <c r="AU388" s="101"/>
      <c r="AV388" s="103"/>
      <c r="AW388" s="103"/>
      <c r="AX388" s="103"/>
      <c r="AY388" s="103"/>
      <c r="AZ388" s="103"/>
      <c r="BA388" s="103"/>
      <c r="BB388" s="103"/>
      <c r="BC388" s="103"/>
    </row>
    <row r="389" spans="22:55" ht="23.25" x14ac:dyDescent="0.35">
      <c r="V389" s="167"/>
      <c r="AO389" s="100"/>
      <c r="AP389" s="101"/>
      <c r="AQ389" s="101"/>
      <c r="AR389" s="101"/>
      <c r="AS389" s="101"/>
      <c r="AT389" s="101"/>
      <c r="AU389" s="101"/>
      <c r="AV389" s="103"/>
      <c r="AW389" s="103"/>
      <c r="AX389" s="103"/>
      <c r="AY389" s="103"/>
      <c r="AZ389" s="103"/>
      <c r="BA389" s="103"/>
      <c r="BB389" s="103"/>
      <c r="BC389" s="103"/>
    </row>
    <row r="390" spans="22:55" ht="23.25" x14ac:dyDescent="0.35">
      <c r="V390" s="167"/>
      <c r="AO390" s="100"/>
      <c r="AP390" s="101"/>
      <c r="AQ390" s="101"/>
      <c r="AR390" s="101"/>
      <c r="AS390" s="101"/>
      <c r="AT390" s="101"/>
      <c r="AU390" s="101"/>
      <c r="AV390" s="103"/>
      <c r="AW390" s="103"/>
      <c r="AX390" s="103"/>
      <c r="AY390" s="103"/>
      <c r="AZ390" s="103"/>
      <c r="BA390" s="103"/>
      <c r="BB390" s="103"/>
      <c r="BC390" s="103"/>
    </row>
    <row r="391" spans="22:55" ht="23.25" x14ac:dyDescent="0.35">
      <c r="V391" s="167"/>
      <c r="AO391" s="100"/>
      <c r="AP391" s="101"/>
      <c r="AQ391" s="101"/>
      <c r="AR391" s="101"/>
      <c r="AS391" s="101"/>
      <c r="AT391" s="101"/>
      <c r="AU391" s="101"/>
      <c r="AV391" s="103"/>
      <c r="AW391" s="103"/>
      <c r="AX391" s="103"/>
      <c r="AY391" s="103"/>
      <c r="AZ391" s="103"/>
      <c r="BA391" s="103"/>
      <c r="BB391" s="103"/>
      <c r="BC391" s="103"/>
    </row>
    <row r="392" spans="22:55" ht="23.25" x14ac:dyDescent="0.35">
      <c r="V392" s="167"/>
      <c r="AO392" s="100"/>
      <c r="AP392" s="101"/>
      <c r="AQ392" s="101"/>
      <c r="AR392" s="101"/>
      <c r="AS392" s="101"/>
      <c r="AT392" s="101"/>
      <c r="AU392" s="101"/>
      <c r="AV392" s="103"/>
      <c r="AW392" s="103"/>
      <c r="AX392" s="103"/>
      <c r="AY392" s="103"/>
      <c r="AZ392" s="103"/>
      <c r="BA392" s="103"/>
      <c r="BB392" s="103"/>
      <c r="BC392" s="103"/>
    </row>
    <row r="393" spans="22:55" ht="23.25" x14ac:dyDescent="0.35">
      <c r="V393" s="167"/>
      <c r="AO393" s="100"/>
      <c r="AP393" s="101"/>
      <c r="AQ393" s="101"/>
      <c r="AR393" s="101"/>
      <c r="AS393" s="101"/>
      <c r="AT393" s="101"/>
      <c r="AU393" s="101"/>
      <c r="AV393" s="103"/>
      <c r="AW393" s="103"/>
      <c r="AX393" s="103"/>
      <c r="AY393" s="103"/>
      <c r="AZ393" s="103"/>
      <c r="BA393" s="103"/>
      <c r="BB393" s="103"/>
      <c r="BC393" s="103"/>
    </row>
    <row r="394" spans="22:55" ht="23.25" x14ac:dyDescent="0.35">
      <c r="V394" s="167"/>
      <c r="AO394" s="100"/>
      <c r="AP394" s="101"/>
      <c r="AQ394" s="101"/>
      <c r="AR394" s="101"/>
      <c r="AS394" s="101"/>
      <c r="AT394" s="101"/>
      <c r="AU394" s="101"/>
      <c r="AV394" s="103"/>
      <c r="AW394" s="103"/>
      <c r="AX394" s="103"/>
      <c r="AY394" s="103"/>
      <c r="AZ394" s="103"/>
      <c r="BA394" s="103"/>
      <c r="BB394" s="103"/>
      <c r="BC394" s="103"/>
    </row>
    <row r="395" spans="22:55" ht="23.25" x14ac:dyDescent="0.35">
      <c r="V395" s="167"/>
      <c r="AO395" s="100"/>
      <c r="AP395" s="101"/>
      <c r="AQ395" s="101"/>
      <c r="AR395" s="101"/>
      <c r="AS395" s="101"/>
      <c r="AT395" s="101"/>
      <c r="AU395" s="101"/>
      <c r="AV395" s="103"/>
      <c r="AW395" s="103"/>
      <c r="AX395" s="103"/>
      <c r="AY395" s="103"/>
      <c r="AZ395" s="103"/>
      <c r="BA395" s="103"/>
      <c r="BB395" s="103"/>
      <c r="BC395" s="103"/>
    </row>
    <row r="396" spans="22:55" ht="23.25" x14ac:dyDescent="0.35">
      <c r="V396" s="167"/>
      <c r="AO396" s="100"/>
      <c r="AP396" s="101"/>
      <c r="AQ396" s="101"/>
      <c r="AR396" s="101"/>
      <c r="AS396" s="101"/>
      <c r="AT396" s="101"/>
      <c r="AU396" s="101"/>
      <c r="AV396" s="103"/>
      <c r="AW396" s="103"/>
      <c r="AX396" s="103"/>
      <c r="AY396" s="103"/>
      <c r="AZ396" s="103"/>
      <c r="BA396" s="103"/>
      <c r="BB396" s="103"/>
      <c r="BC396" s="103"/>
    </row>
    <row r="397" spans="22:55" ht="23.25" x14ac:dyDescent="0.35">
      <c r="V397" s="167"/>
      <c r="AO397" s="100"/>
      <c r="AP397" s="101"/>
      <c r="AQ397" s="101"/>
      <c r="AR397" s="101"/>
      <c r="AS397" s="101"/>
      <c r="AT397" s="101"/>
      <c r="AU397" s="101"/>
      <c r="AV397" s="103"/>
      <c r="AW397" s="103"/>
      <c r="AX397" s="103"/>
      <c r="AY397" s="103"/>
      <c r="AZ397" s="103"/>
      <c r="BA397" s="103"/>
      <c r="BB397" s="103"/>
      <c r="BC397" s="103"/>
    </row>
    <row r="398" spans="22:55" ht="23.25" x14ac:dyDescent="0.35">
      <c r="V398" s="167"/>
      <c r="AO398" s="100"/>
      <c r="AP398" s="101"/>
      <c r="AQ398" s="101"/>
      <c r="AR398" s="101"/>
      <c r="AS398" s="101"/>
      <c r="AT398" s="101"/>
      <c r="AU398" s="101"/>
      <c r="AV398" s="103"/>
      <c r="AW398" s="103"/>
      <c r="AX398" s="103"/>
      <c r="AY398" s="103"/>
      <c r="AZ398" s="103"/>
      <c r="BA398" s="103"/>
      <c r="BB398" s="103"/>
      <c r="BC398" s="103"/>
    </row>
    <row r="399" spans="22:55" ht="23.25" x14ac:dyDescent="0.35">
      <c r="V399" s="167"/>
      <c r="AO399" s="100"/>
      <c r="AP399" s="101"/>
      <c r="AQ399" s="101"/>
      <c r="AR399" s="101"/>
      <c r="AS399" s="101"/>
      <c r="AT399" s="101"/>
      <c r="AU399" s="101"/>
      <c r="AV399" s="103"/>
      <c r="AW399" s="103"/>
      <c r="AX399" s="103"/>
      <c r="AY399" s="103"/>
      <c r="AZ399" s="103"/>
      <c r="BA399" s="103"/>
      <c r="BB399" s="103"/>
      <c r="BC399" s="103"/>
    </row>
    <row r="400" spans="22:55" ht="23.25" x14ac:dyDescent="0.35">
      <c r="V400" s="167"/>
      <c r="AO400" s="100"/>
      <c r="AP400" s="101"/>
      <c r="AQ400" s="101"/>
      <c r="AR400" s="101"/>
      <c r="AS400" s="101"/>
      <c r="AT400" s="101"/>
      <c r="AU400" s="101"/>
      <c r="AV400" s="103"/>
      <c r="AW400" s="103"/>
      <c r="AX400" s="103"/>
      <c r="AY400" s="103"/>
      <c r="AZ400" s="103"/>
      <c r="BA400" s="103"/>
      <c r="BB400" s="103"/>
      <c r="BC400" s="103"/>
    </row>
    <row r="401" spans="22:55" ht="23.25" x14ac:dyDescent="0.35">
      <c r="V401" s="167"/>
      <c r="AO401" s="100"/>
      <c r="AP401" s="101"/>
      <c r="AQ401" s="101"/>
      <c r="AR401" s="101"/>
      <c r="AS401" s="101"/>
      <c r="AT401" s="101"/>
      <c r="AU401" s="101"/>
      <c r="AV401" s="103"/>
      <c r="AW401" s="103"/>
      <c r="AX401" s="103"/>
      <c r="AY401" s="103"/>
      <c r="AZ401" s="103"/>
      <c r="BA401" s="103"/>
      <c r="BB401" s="103"/>
      <c r="BC401" s="103"/>
    </row>
    <row r="402" spans="22:55" ht="23.25" x14ac:dyDescent="0.35">
      <c r="V402" s="167"/>
      <c r="AO402" s="100"/>
      <c r="AP402" s="101"/>
      <c r="AQ402" s="101"/>
      <c r="AR402" s="101"/>
      <c r="AS402" s="101"/>
      <c r="AT402" s="101"/>
      <c r="AU402" s="101"/>
      <c r="AV402" s="103"/>
      <c r="AW402" s="103"/>
      <c r="AX402" s="103"/>
      <c r="AY402" s="103"/>
      <c r="AZ402" s="103"/>
      <c r="BA402" s="103"/>
      <c r="BB402" s="103"/>
      <c r="BC402" s="103"/>
    </row>
    <row r="403" spans="22:55" ht="23.25" x14ac:dyDescent="0.35">
      <c r="V403" s="167"/>
      <c r="AO403" s="100"/>
      <c r="AP403" s="101"/>
      <c r="AQ403" s="101"/>
      <c r="AR403" s="101"/>
      <c r="AS403" s="101"/>
      <c r="AT403" s="101"/>
      <c r="AU403" s="101"/>
      <c r="AV403" s="103"/>
      <c r="AW403" s="103"/>
      <c r="AX403" s="103"/>
      <c r="AY403" s="103"/>
      <c r="AZ403" s="103"/>
      <c r="BA403" s="103"/>
      <c r="BB403" s="103"/>
      <c r="BC403" s="103"/>
    </row>
    <row r="404" spans="22:55" ht="23.25" x14ac:dyDescent="0.35">
      <c r="V404" s="167"/>
      <c r="AO404" s="100"/>
      <c r="AP404" s="101"/>
      <c r="AQ404" s="101"/>
      <c r="AR404" s="101"/>
      <c r="AS404" s="101"/>
      <c r="AT404" s="101"/>
      <c r="AU404" s="101"/>
      <c r="AV404" s="103"/>
      <c r="AW404" s="103"/>
      <c r="AX404" s="103"/>
      <c r="AY404" s="103"/>
      <c r="AZ404" s="103"/>
      <c r="BA404" s="103"/>
      <c r="BB404" s="103"/>
      <c r="BC404" s="103"/>
    </row>
    <row r="405" spans="22:55" ht="23.25" x14ac:dyDescent="0.35">
      <c r="V405" s="167"/>
      <c r="AO405" s="100"/>
      <c r="AP405" s="101"/>
      <c r="AQ405" s="101"/>
      <c r="AR405" s="101"/>
      <c r="AS405" s="101"/>
      <c r="AT405" s="101"/>
      <c r="AU405" s="101"/>
      <c r="AV405" s="103"/>
      <c r="AW405" s="103"/>
      <c r="AX405" s="103"/>
      <c r="AY405" s="103"/>
      <c r="AZ405" s="103"/>
      <c r="BA405" s="103"/>
      <c r="BB405" s="103"/>
      <c r="BC405" s="103"/>
    </row>
    <row r="406" spans="22:55" ht="23.25" x14ac:dyDescent="0.35">
      <c r="V406" s="167"/>
      <c r="AO406" s="100"/>
      <c r="AP406" s="101"/>
      <c r="AQ406" s="101"/>
      <c r="AR406" s="101"/>
      <c r="AS406" s="101"/>
      <c r="AT406" s="101"/>
      <c r="AU406" s="101"/>
      <c r="AV406" s="103"/>
      <c r="AW406" s="103"/>
      <c r="AX406" s="103"/>
      <c r="AY406" s="103"/>
      <c r="AZ406" s="103"/>
      <c r="BA406" s="103"/>
      <c r="BB406" s="103"/>
      <c r="BC406" s="103"/>
    </row>
    <row r="407" spans="22:55" ht="23.25" x14ac:dyDescent="0.35">
      <c r="V407" s="167"/>
      <c r="AO407" s="100"/>
      <c r="AP407" s="101"/>
      <c r="AQ407" s="101"/>
      <c r="AR407" s="101"/>
      <c r="AS407" s="101"/>
      <c r="AT407" s="101"/>
      <c r="AU407" s="101"/>
      <c r="AV407" s="103"/>
      <c r="AW407" s="103"/>
      <c r="AX407" s="103"/>
      <c r="AY407" s="103"/>
      <c r="AZ407" s="103"/>
      <c r="BA407" s="103"/>
      <c r="BB407" s="103"/>
      <c r="BC407" s="103"/>
    </row>
    <row r="408" spans="22:55" ht="23.25" x14ac:dyDescent="0.35">
      <c r="V408" s="167"/>
      <c r="AO408" s="100"/>
      <c r="AP408" s="101"/>
      <c r="AQ408" s="101"/>
      <c r="AR408" s="101"/>
      <c r="AS408" s="101"/>
      <c r="AT408" s="101"/>
      <c r="AU408" s="101"/>
      <c r="AV408" s="103"/>
      <c r="AW408" s="103"/>
      <c r="AX408" s="103"/>
      <c r="AY408" s="103"/>
      <c r="AZ408" s="103"/>
      <c r="BA408" s="103"/>
      <c r="BB408" s="103"/>
      <c r="BC408" s="103"/>
    </row>
    <row r="409" spans="22:55" ht="23.25" x14ac:dyDescent="0.35">
      <c r="V409" s="167"/>
      <c r="AO409" s="100"/>
      <c r="AP409" s="101"/>
      <c r="AQ409" s="101"/>
      <c r="AR409" s="101"/>
      <c r="AS409" s="101"/>
      <c r="AT409" s="101"/>
      <c r="AU409" s="101"/>
      <c r="AV409" s="103"/>
      <c r="AW409" s="103"/>
      <c r="AX409" s="103"/>
      <c r="AY409" s="103"/>
      <c r="AZ409" s="103"/>
      <c r="BA409" s="103"/>
      <c r="BB409" s="103"/>
      <c r="BC409" s="103"/>
    </row>
    <row r="410" spans="22:55" ht="23.25" x14ac:dyDescent="0.35">
      <c r="V410" s="167"/>
      <c r="AO410" s="100"/>
      <c r="AP410" s="101"/>
      <c r="AQ410" s="101"/>
      <c r="AR410" s="101"/>
      <c r="AS410" s="101"/>
      <c r="AT410" s="101"/>
      <c r="AU410" s="101"/>
      <c r="AV410" s="103"/>
      <c r="AW410" s="103"/>
      <c r="AX410" s="103"/>
      <c r="AY410" s="103"/>
      <c r="AZ410" s="103"/>
      <c r="BA410" s="103"/>
      <c r="BB410" s="103"/>
      <c r="BC410" s="103"/>
    </row>
    <row r="411" spans="22:55" ht="23.25" x14ac:dyDescent="0.35">
      <c r="V411" s="167"/>
      <c r="AO411" s="100"/>
      <c r="AP411" s="101"/>
      <c r="AQ411" s="101"/>
      <c r="AR411" s="101"/>
      <c r="AS411" s="101"/>
      <c r="AT411" s="101"/>
      <c r="AU411" s="101"/>
      <c r="AV411" s="103"/>
      <c r="AW411" s="103"/>
      <c r="AX411" s="103"/>
      <c r="AY411" s="103"/>
      <c r="AZ411" s="103"/>
      <c r="BA411" s="103"/>
      <c r="BB411" s="103"/>
      <c r="BC411" s="103"/>
    </row>
    <row r="412" spans="22:55" ht="23.25" x14ac:dyDescent="0.35">
      <c r="V412" s="167"/>
      <c r="AO412" s="100"/>
      <c r="AP412" s="101"/>
      <c r="AQ412" s="101"/>
      <c r="AR412" s="101"/>
      <c r="AS412" s="101"/>
      <c r="AT412" s="101"/>
      <c r="AU412" s="101"/>
      <c r="AV412" s="103"/>
      <c r="AW412" s="103"/>
      <c r="AX412" s="103"/>
      <c r="AY412" s="103"/>
      <c r="AZ412" s="103"/>
      <c r="BA412" s="103"/>
      <c r="BB412" s="103"/>
      <c r="BC412" s="103"/>
    </row>
    <row r="413" spans="22:55" ht="23.25" x14ac:dyDescent="0.35">
      <c r="V413" s="167"/>
      <c r="AO413" s="100"/>
      <c r="AP413" s="101"/>
      <c r="AQ413" s="101"/>
      <c r="AR413" s="101"/>
      <c r="AS413" s="101"/>
      <c r="AT413" s="101"/>
      <c r="AU413" s="101"/>
      <c r="AV413" s="103"/>
      <c r="AW413" s="103"/>
      <c r="AX413" s="103"/>
      <c r="AY413" s="103"/>
      <c r="AZ413" s="103"/>
      <c r="BA413" s="103"/>
      <c r="BB413" s="103"/>
      <c r="BC413" s="103"/>
    </row>
    <row r="414" spans="22:55" ht="23.25" x14ac:dyDescent="0.35">
      <c r="V414" s="167"/>
      <c r="AO414" s="100"/>
      <c r="AP414" s="101"/>
      <c r="AQ414" s="101"/>
      <c r="AR414" s="101"/>
      <c r="AS414" s="101"/>
      <c r="AT414" s="101"/>
      <c r="AU414" s="101"/>
      <c r="AV414" s="103"/>
      <c r="AW414" s="103"/>
      <c r="AX414" s="103"/>
      <c r="AY414" s="103"/>
      <c r="AZ414" s="103"/>
      <c r="BA414" s="103"/>
      <c r="BB414" s="103"/>
      <c r="BC414" s="103"/>
    </row>
    <row r="415" spans="22:55" ht="23.25" x14ac:dyDescent="0.35">
      <c r="V415" s="167"/>
      <c r="AO415" s="100"/>
      <c r="AP415" s="101"/>
      <c r="AQ415" s="101"/>
      <c r="AR415" s="101"/>
      <c r="AS415" s="101"/>
      <c r="AT415" s="101"/>
      <c r="AU415" s="101"/>
      <c r="AV415" s="103"/>
      <c r="AW415" s="103"/>
      <c r="AX415" s="103"/>
      <c r="AY415" s="103"/>
      <c r="AZ415" s="103"/>
      <c r="BA415" s="103"/>
      <c r="BB415" s="103"/>
      <c r="BC415" s="103"/>
    </row>
    <row r="416" spans="22:55" ht="23.25" x14ac:dyDescent="0.35">
      <c r="V416" s="167"/>
      <c r="AO416" s="100"/>
      <c r="AP416" s="101"/>
      <c r="AQ416" s="101"/>
      <c r="AR416" s="101"/>
      <c r="AS416" s="101"/>
      <c r="AT416" s="101"/>
      <c r="AU416" s="101"/>
      <c r="AV416" s="103"/>
      <c r="AW416" s="103"/>
      <c r="AX416" s="103"/>
      <c r="AY416" s="103"/>
      <c r="AZ416" s="103"/>
      <c r="BA416" s="103"/>
      <c r="BB416" s="103"/>
      <c r="BC416" s="103"/>
    </row>
    <row r="417" spans="22:55" ht="23.25" x14ac:dyDescent="0.35">
      <c r="V417" s="167"/>
      <c r="AO417" s="100"/>
      <c r="AP417" s="101"/>
      <c r="AQ417" s="101"/>
      <c r="AR417" s="101"/>
      <c r="AS417" s="101"/>
      <c r="AT417" s="101"/>
      <c r="AU417" s="101"/>
      <c r="AV417" s="103"/>
      <c r="AW417" s="103"/>
      <c r="AX417" s="103"/>
      <c r="AY417" s="103"/>
      <c r="AZ417" s="103"/>
      <c r="BA417" s="103"/>
      <c r="BB417" s="103"/>
      <c r="BC417" s="103"/>
    </row>
    <row r="418" spans="22:55" ht="23.25" x14ac:dyDescent="0.35">
      <c r="V418" s="167"/>
      <c r="AO418" s="100"/>
      <c r="AP418" s="101"/>
      <c r="AQ418" s="101"/>
      <c r="AR418" s="101"/>
      <c r="AS418" s="101"/>
      <c r="AT418" s="101"/>
      <c r="AU418" s="101"/>
      <c r="AV418" s="103"/>
      <c r="AW418" s="103"/>
      <c r="AX418" s="103"/>
      <c r="AY418" s="103"/>
      <c r="AZ418" s="103"/>
      <c r="BA418" s="103"/>
      <c r="BB418" s="103"/>
      <c r="BC418" s="103"/>
    </row>
    <row r="419" spans="22:55" ht="23.25" x14ac:dyDescent="0.35">
      <c r="V419" s="167"/>
      <c r="AO419" s="100"/>
      <c r="AP419" s="101"/>
      <c r="AQ419" s="101"/>
      <c r="AR419" s="101"/>
      <c r="AS419" s="101"/>
      <c r="AT419" s="101"/>
      <c r="AU419" s="101"/>
      <c r="AV419" s="103"/>
      <c r="AW419" s="103"/>
      <c r="AX419" s="103"/>
      <c r="AY419" s="103"/>
      <c r="AZ419" s="103"/>
      <c r="BA419" s="103"/>
      <c r="BB419" s="103"/>
      <c r="BC419" s="103"/>
    </row>
    <row r="420" spans="22:55" ht="23.25" x14ac:dyDescent="0.35">
      <c r="V420" s="167"/>
      <c r="AO420" s="100"/>
      <c r="AP420" s="101"/>
      <c r="AQ420" s="101"/>
      <c r="AR420" s="101"/>
      <c r="AS420" s="101"/>
      <c r="AT420" s="101"/>
      <c r="AU420" s="101"/>
      <c r="AV420" s="103"/>
      <c r="AW420" s="103"/>
      <c r="AX420" s="103"/>
      <c r="AY420" s="103"/>
      <c r="AZ420" s="103"/>
      <c r="BA420" s="103"/>
      <c r="BB420" s="103"/>
      <c r="BC420" s="103"/>
    </row>
    <row r="421" spans="22:55" ht="23.25" x14ac:dyDescent="0.35">
      <c r="V421" s="167"/>
      <c r="AO421" s="100"/>
      <c r="AP421" s="101"/>
      <c r="AQ421" s="101"/>
      <c r="AR421" s="101"/>
      <c r="AS421" s="101"/>
      <c r="AT421" s="101"/>
      <c r="AU421" s="101"/>
      <c r="AV421" s="103"/>
      <c r="AW421" s="103"/>
      <c r="AX421" s="103"/>
      <c r="AY421" s="103"/>
      <c r="AZ421" s="103"/>
      <c r="BA421" s="103"/>
      <c r="BB421" s="103"/>
      <c r="BC421" s="103"/>
    </row>
    <row r="422" spans="22:55" ht="23.25" x14ac:dyDescent="0.35">
      <c r="V422" s="167"/>
      <c r="AO422" s="100"/>
      <c r="AP422" s="101"/>
      <c r="AQ422" s="101"/>
      <c r="AR422" s="101"/>
      <c r="AS422" s="101"/>
      <c r="AT422" s="101"/>
      <c r="AU422" s="101"/>
      <c r="AV422" s="103"/>
      <c r="AW422" s="103"/>
      <c r="AX422" s="103"/>
      <c r="AY422" s="103"/>
      <c r="AZ422" s="103"/>
      <c r="BA422" s="103"/>
      <c r="BB422" s="103"/>
      <c r="BC422" s="103"/>
    </row>
    <row r="423" spans="22:55" ht="23.25" x14ac:dyDescent="0.35">
      <c r="V423" s="167"/>
      <c r="AO423" s="100"/>
      <c r="AP423" s="101"/>
      <c r="AQ423" s="101"/>
      <c r="AR423" s="101"/>
      <c r="AS423" s="101"/>
      <c r="AT423" s="101"/>
      <c r="AU423" s="101"/>
      <c r="AV423" s="103"/>
      <c r="AW423" s="103"/>
      <c r="AX423" s="103"/>
      <c r="AY423" s="103"/>
      <c r="AZ423" s="103"/>
      <c r="BA423" s="103"/>
      <c r="BB423" s="103"/>
      <c r="BC423" s="103"/>
    </row>
    <row r="424" spans="22:55" ht="23.25" x14ac:dyDescent="0.35">
      <c r="V424" s="167"/>
      <c r="AO424" s="100"/>
      <c r="AP424" s="101"/>
      <c r="AQ424" s="101"/>
      <c r="AR424" s="101"/>
      <c r="AS424" s="101"/>
      <c r="AT424" s="101"/>
      <c r="AU424" s="101"/>
      <c r="AV424" s="103"/>
      <c r="AW424" s="103"/>
      <c r="AX424" s="103"/>
      <c r="AY424" s="103"/>
      <c r="AZ424" s="103"/>
      <c r="BA424" s="103"/>
      <c r="BB424" s="103"/>
      <c r="BC424" s="103"/>
    </row>
    <row r="425" spans="22:55" ht="23.25" x14ac:dyDescent="0.35">
      <c r="V425" s="167"/>
      <c r="AO425" s="100"/>
      <c r="AP425" s="101"/>
      <c r="AQ425" s="101"/>
      <c r="AR425" s="101"/>
      <c r="AS425" s="101"/>
      <c r="AT425" s="101"/>
      <c r="AU425" s="101"/>
      <c r="AV425" s="103"/>
      <c r="AW425" s="103"/>
      <c r="AX425" s="103"/>
      <c r="AY425" s="103"/>
      <c r="AZ425" s="103"/>
      <c r="BA425" s="103"/>
      <c r="BB425" s="103"/>
      <c r="BC425" s="103"/>
    </row>
    <row r="426" spans="22:55" ht="23.25" x14ac:dyDescent="0.35">
      <c r="V426" s="167"/>
      <c r="AO426" s="100"/>
      <c r="AP426" s="101"/>
      <c r="AQ426" s="101"/>
      <c r="AR426" s="101"/>
      <c r="AS426" s="101"/>
      <c r="AT426" s="101"/>
      <c r="AU426" s="101"/>
      <c r="AV426" s="103"/>
      <c r="AW426" s="103"/>
      <c r="AX426" s="103"/>
      <c r="AY426" s="103"/>
      <c r="AZ426" s="103"/>
      <c r="BA426" s="103"/>
      <c r="BB426" s="103"/>
      <c r="BC426" s="103"/>
    </row>
    <row r="427" spans="22:55" ht="23.25" x14ac:dyDescent="0.35">
      <c r="V427" s="167"/>
      <c r="AO427" s="100"/>
      <c r="AP427" s="101"/>
      <c r="AQ427" s="101"/>
      <c r="AR427" s="101"/>
      <c r="AS427" s="101"/>
      <c r="AT427" s="101"/>
      <c r="AU427" s="101"/>
      <c r="AV427" s="103"/>
      <c r="AW427" s="103"/>
      <c r="AX427" s="103"/>
      <c r="AY427" s="103"/>
      <c r="AZ427" s="103"/>
      <c r="BA427" s="103"/>
      <c r="BB427" s="103"/>
      <c r="BC427" s="103"/>
    </row>
    <row r="428" spans="22:55" ht="23.25" x14ac:dyDescent="0.35">
      <c r="V428" s="167"/>
      <c r="AO428" s="100"/>
      <c r="AP428" s="101"/>
      <c r="AQ428" s="101"/>
      <c r="AR428" s="101"/>
      <c r="AS428" s="101"/>
      <c r="AT428" s="101"/>
      <c r="AU428" s="101"/>
      <c r="AV428" s="103"/>
      <c r="AW428" s="103"/>
      <c r="AX428" s="103"/>
      <c r="AY428" s="103"/>
      <c r="AZ428" s="103"/>
      <c r="BA428" s="103"/>
      <c r="BB428" s="103"/>
      <c r="BC428" s="103"/>
    </row>
    <row r="429" spans="22:55" ht="23.25" x14ac:dyDescent="0.35">
      <c r="V429" s="167"/>
      <c r="AO429" s="100"/>
      <c r="AP429" s="101"/>
      <c r="AQ429" s="101"/>
      <c r="AR429" s="101"/>
      <c r="AS429" s="101"/>
      <c r="AT429" s="101"/>
      <c r="AU429" s="101"/>
      <c r="AV429" s="103"/>
      <c r="AW429" s="103"/>
      <c r="AX429" s="103"/>
      <c r="AY429" s="103"/>
      <c r="AZ429" s="103"/>
      <c r="BA429" s="103"/>
      <c r="BB429" s="103"/>
      <c r="BC429" s="103"/>
    </row>
    <row r="430" spans="22:55" ht="23.25" x14ac:dyDescent="0.35">
      <c r="V430" s="167"/>
      <c r="AO430" s="100"/>
      <c r="AP430" s="101"/>
      <c r="AQ430" s="101"/>
      <c r="AR430" s="101"/>
      <c r="AS430" s="101"/>
      <c r="AT430" s="101"/>
      <c r="AU430" s="101"/>
      <c r="AV430" s="103"/>
      <c r="AW430" s="103"/>
      <c r="AX430" s="103"/>
      <c r="AY430" s="103"/>
      <c r="AZ430" s="103"/>
      <c r="BA430" s="103"/>
      <c r="BB430" s="103"/>
      <c r="BC430" s="103"/>
    </row>
    <row r="431" spans="22:55" ht="23.25" x14ac:dyDescent="0.35">
      <c r="V431" s="167"/>
      <c r="AO431" s="100"/>
      <c r="AP431" s="101"/>
      <c r="AQ431" s="101"/>
      <c r="AR431" s="101"/>
      <c r="AS431" s="101"/>
      <c r="AT431" s="101"/>
      <c r="AU431" s="101"/>
      <c r="AV431" s="103"/>
      <c r="AW431" s="103"/>
      <c r="AX431" s="103"/>
      <c r="AY431" s="103"/>
      <c r="AZ431" s="103"/>
      <c r="BA431" s="103"/>
      <c r="BB431" s="103"/>
      <c r="BC431" s="103"/>
    </row>
    <row r="432" spans="22:55" ht="23.25" x14ac:dyDescent="0.35">
      <c r="V432" s="167"/>
      <c r="AO432" s="100"/>
      <c r="AP432" s="101"/>
      <c r="AQ432" s="101"/>
      <c r="AR432" s="101"/>
      <c r="AS432" s="101"/>
      <c r="AT432" s="101"/>
      <c r="AU432" s="101"/>
      <c r="AV432" s="103"/>
      <c r="AW432" s="103"/>
      <c r="AX432" s="103"/>
      <c r="AY432" s="103"/>
      <c r="AZ432" s="103"/>
      <c r="BA432" s="103"/>
      <c r="BB432" s="103"/>
      <c r="BC432" s="103"/>
    </row>
    <row r="433" spans="22:55" ht="23.25" x14ac:dyDescent="0.35">
      <c r="V433" s="167"/>
      <c r="AO433" s="100"/>
      <c r="AP433" s="101"/>
      <c r="AQ433" s="101"/>
      <c r="AR433" s="101"/>
      <c r="AS433" s="101"/>
      <c r="AT433" s="101"/>
      <c r="AU433" s="101"/>
      <c r="AV433" s="103"/>
      <c r="AW433" s="103"/>
      <c r="AX433" s="103"/>
      <c r="AY433" s="103"/>
      <c r="AZ433" s="103"/>
      <c r="BA433" s="103"/>
      <c r="BB433" s="103"/>
      <c r="BC433" s="103"/>
    </row>
    <row r="434" spans="22:55" ht="23.25" x14ac:dyDescent="0.35">
      <c r="V434" s="167"/>
      <c r="AO434" s="100"/>
      <c r="AP434" s="101"/>
      <c r="AQ434" s="101"/>
      <c r="AR434" s="101"/>
      <c r="AS434" s="101"/>
      <c r="AT434" s="101"/>
      <c r="AU434" s="101"/>
      <c r="AV434" s="103"/>
      <c r="AW434" s="103"/>
      <c r="AX434" s="103"/>
      <c r="AY434" s="103"/>
      <c r="AZ434" s="103"/>
      <c r="BA434" s="103"/>
      <c r="BB434" s="103"/>
      <c r="BC434" s="103"/>
    </row>
    <row r="435" spans="22:55" ht="23.25" x14ac:dyDescent="0.35">
      <c r="V435" s="167"/>
      <c r="AO435" s="100"/>
      <c r="AP435" s="101"/>
      <c r="AQ435" s="101"/>
      <c r="AR435" s="101"/>
      <c r="AS435" s="101"/>
      <c r="AT435" s="101"/>
      <c r="AU435" s="101"/>
      <c r="AV435" s="103"/>
      <c r="AW435" s="103"/>
      <c r="AX435" s="103"/>
      <c r="AY435" s="103"/>
      <c r="AZ435" s="103"/>
      <c r="BA435" s="103"/>
      <c r="BB435" s="103"/>
      <c r="BC435" s="103"/>
    </row>
    <row r="436" spans="22:55" ht="23.25" x14ac:dyDescent="0.35">
      <c r="V436" s="167"/>
      <c r="AO436" s="100"/>
      <c r="AP436" s="101"/>
      <c r="AQ436" s="101"/>
      <c r="AR436" s="101"/>
      <c r="AS436" s="101"/>
      <c r="AT436" s="101"/>
      <c r="AU436" s="101"/>
      <c r="AV436" s="103"/>
      <c r="AW436" s="103"/>
      <c r="AX436" s="103"/>
      <c r="AY436" s="103"/>
      <c r="AZ436" s="103"/>
      <c r="BA436" s="103"/>
      <c r="BB436" s="103"/>
      <c r="BC436" s="103"/>
    </row>
    <row r="437" spans="22:55" ht="23.25" x14ac:dyDescent="0.35">
      <c r="V437" s="167"/>
      <c r="AO437" s="100"/>
      <c r="AP437" s="101"/>
      <c r="AQ437" s="101"/>
      <c r="AR437" s="101"/>
      <c r="AS437" s="101"/>
      <c r="AT437" s="101"/>
      <c r="AU437" s="101"/>
      <c r="AV437" s="103"/>
      <c r="AW437" s="103"/>
      <c r="AX437" s="103"/>
      <c r="AY437" s="103"/>
      <c r="AZ437" s="103"/>
      <c r="BA437" s="103"/>
      <c r="BB437" s="103"/>
      <c r="BC437" s="103"/>
    </row>
    <row r="438" spans="22:55" ht="23.25" x14ac:dyDescent="0.35">
      <c r="V438" s="167"/>
      <c r="AO438" s="100"/>
      <c r="AP438" s="101"/>
      <c r="AQ438" s="101"/>
      <c r="AR438" s="101"/>
      <c r="AS438" s="101"/>
      <c r="AT438" s="101"/>
      <c r="AU438" s="101"/>
      <c r="AV438" s="103"/>
      <c r="AW438" s="103"/>
      <c r="AX438" s="103"/>
      <c r="AY438" s="103"/>
      <c r="AZ438" s="103"/>
      <c r="BA438" s="103"/>
      <c r="BB438" s="103"/>
      <c r="BC438" s="103"/>
    </row>
    <row r="439" spans="22:55" ht="23.25" x14ac:dyDescent="0.35">
      <c r="V439" s="167"/>
      <c r="AO439" s="100"/>
      <c r="AP439" s="101"/>
      <c r="AQ439" s="101"/>
      <c r="AR439" s="101"/>
      <c r="AS439" s="101"/>
      <c r="AT439" s="101"/>
      <c r="AU439" s="101"/>
      <c r="AV439" s="103"/>
      <c r="AW439" s="103"/>
      <c r="AX439" s="103"/>
      <c r="AY439" s="103"/>
      <c r="AZ439" s="103"/>
      <c r="BA439" s="103"/>
      <c r="BB439" s="103"/>
      <c r="BC439" s="103"/>
    </row>
    <row r="440" spans="22:55" ht="23.25" x14ac:dyDescent="0.35">
      <c r="V440" s="167"/>
      <c r="AO440" s="100"/>
      <c r="AP440" s="101"/>
      <c r="AQ440" s="101"/>
      <c r="AR440" s="101"/>
      <c r="AS440" s="101"/>
      <c r="AT440" s="101"/>
      <c r="AU440" s="101"/>
      <c r="AV440" s="103"/>
      <c r="AW440" s="103"/>
      <c r="AX440" s="103"/>
      <c r="AY440" s="103"/>
      <c r="AZ440" s="103"/>
      <c r="BA440" s="103"/>
      <c r="BB440" s="103"/>
      <c r="BC440" s="103"/>
    </row>
    <row r="441" spans="22:55" ht="23.25" x14ac:dyDescent="0.35">
      <c r="V441" s="167"/>
      <c r="AO441" s="100"/>
      <c r="AP441" s="101"/>
      <c r="AQ441" s="101"/>
      <c r="AR441" s="101"/>
      <c r="AS441" s="101"/>
      <c r="AT441" s="101"/>
      <c r="AU441" s="101"/>
      <c r="AV441" s="103"/>
      <c r="AW441" s="103"/>
      <c r="AX441" s="103"/>
      <c r="AY441" s="103"/>
      <c r="AZ441" s="103"/>
      <c r="BA441" s="103"/>
      <c r="BB441" s="103"/>
      <c r="BC441" s="103"/>
    </row>
    <row r="442" spans="22:55" ht="23.25" x14ac:dyDescent="0.35">
      <c r="V442" s="167"/>
      <c r="AO442" s="100"/>
      <c r="AP442" s="101"/>
      <c r="AQ442" s="101"/>
      <c r="AR442" s="101"/>
      <c r="AS442" s="101"/>
      <c r="AT442" s="101"/>
      <c r="AU442" s="101"/>
      <c r="AV442" s="103"/>
      <c r="AW442" s="103"/>
      <c r="AX442" s="103"/>
      <c r="AY442" s="103"/>
      <c r="AZ442" s="103"/>
      <c r="BA442" s="103"/>
      <c r="BB442" s="103"/>
      <c r="BC442" s="103"/>
    </row>
    <row r="443" spans="22:55" ht="23.25" x14ac:dyDescent="0.35">
      <c r="V443" s="167"/>
      <c r="AO443" s="100"/>
      <c r="AP443" s="101"/>
      <c r="AQ443" s="101"/>
      <c r="AR443" s="101"/>
      <c r="AS443" s="101"/>
      <c r="AT443" s="101"/>
      <c r="AU443" s="101"/>
      <c r="AV443" s="103"/>
      <c r="AW443" s="103"/>
      <c r="AX443" s="103"/>
      <c r="AY443" s="103"/>
      <c r="AZ443" s="103"/>
      <c r="BA443" s="103"/>
      <c r="BB443" s="103"/>
      <c r="BC443" s="103"/>
    </row>
    <row r="444" spans="22:55" ht="23.25" x14ac:dyDescent="0.35">
      <c r="V444" s="167"/>
      <c r="AO444" s="100"/>
      <c r="AP444" s="101"/>
      <c r="AQ444" s="101"/>
      <c r="AR444" s="101"/>
      <c r="AS444" s="101"/>
      <c r="AT444" s="101"/>
      <c r="AU444" s="101"/>
      <c r="AV444" s="103"/>
      <c r="AW444" s="103"/>
      <c r="AX444" s="103"/>
      <c r="AY444" s="103"/>
      <c r="AZ444" s="103"/>
      <c r="BA444" s="103"/>
      <c r="BB444" s="103"/>
      <c r="BC444" s="103"/>
    </row>
    <row r="445" spans="22:55" ht="23.25" x14ac:dyDescent="0.35">
      <c r="V445" s="167"/>
      <c r="AO445" s="100"/>
      <c r="AP445" s="101"/>
      <c r="AQ445" s="101"/>
      <c r="AR445" s="101"/>
      <c r="AS445" s="101"/>
      <c r="AT445" s="101"/>
      <c r="AU445" s="101"/>
      <c r="AV445" s="103"/>
      <c r="AW445" s="103"/>
      <c r="AX445" s="103"/>
      <c r="AY445" s="103"/>
      <c r="AZ445" s="103"/>
      <c r="BA445" s="103"/>
      <c r="BB445" s="103"/>
      <c r="BC445" s="103"/>
    </row>
    <row r="446" spans="22:55" ht="23.25" x14ac:dyDescent="0.35">
      <c r="V446" s="167"/>
      <c r="AO446" s="100"/>
      <c r="AP446" s="101"/>
      <c r="AQ446" s="101"/>
      <c r="AR446" s="101"/>
      <c r="AS446" s="101"/>
      <c r="AT446" s="101"/>
      <c r="AU446" s="101"/>
      <c r="AV446" s="103"/>
      <c r="AW446" s="103"/>
      <c r="AX446" s="103"/>
      <c r="AY446" s="103"/>
      <c r="AZ446" s="103"/>
      <c r="BA446" s="103"/>
      <c r="BB446" s="103"/>
      <c r="BC446" s="103"/>
    </row>
    <row r="447" spans="22:55" ht="23.25" x14ac:dyDescent="0.35">
      <c r="V447" s="167"/>
      <c r="AO447" s="100"/>
      <c r="AP447" s="101"/>
      <c r="AQ447" s="101"/>
      <c r="AR447" s="101"/>
      <c r="AS447" s="101"/>
      <c r="AT447" s="101"/>
      <c r="AU447" s="101"/>
      <c r="AV447" s="103"/>
      <c r="AW447" s="103"/>
      <c r="AX447" s="103"/>
      <c r="AY447" s="103"/>
      <c r="AZ447" s="103"/>
      <c r="BA447" s="103"/>
      <c r="BB447" s="103"/>
      <c r="BC447" s="103"/>
    </row>
    <row r="448" spans="22:55" ht="23.25" x14ac:dyDescent="0.35">
      <c r="V448" s="167"/>
      <c r="AO448" s="100"/>
      <c r="AP448" s="101"/>
      <c r="AQ448" s="101"/>
      <c r="AR448" s="101"/>
      <c r="AS448" s="101"/>
      <c r="AT448" s="101"/>
      <c r="AU448" s="101"/>
      <c r="AV448" s="103"/>
      <c r="AW448" s="103"/>
      <c r="AX448" s="103"/>
      <c r="AY448" s="103"/>
      <c r="AZ448" s="103"/>
      <c r="BA448" s="103"/>
      <c r="BB448" s="103"/>
      <c r="BC448" s="103"/>
    </row>
    <row r="449" spans="22:55" ht="23.25" x14ac:dyDescent="0.35">
      <c r="V449" s="167"/>
      <c r="AO449" s="100"/>
      <c r="AP449" s="101"/>
      <c r="AQ449" s="101"/>
      <c r="AR449" s="101"/>
      <c r="AS449" s="101"/>
      <c r="AT449" s="101"/>
      <c r="AU449" s="101"/>
      <c r="AV449" s="103"/>
      <c r="AW449" s="103"/>
      <c r="AX449" s="103"/>
      <c r="AY449" s="103"/>
      <c r="AZ449" s="103"/>
      <c r="BA449" s="103"/>
      <c r="BB449" s="103"/>
      <c r="BC449" s="103"/>
    </row>
    <row r="450" spans="22:55" ht="23.25" x14ac:dyDescent="0.35">
      <c r="V450" s="167"/>
      <c r="AO450" s="100"/>
      <c r="AP450" s="101"/>
      <c r="AQ450" s="101"/>
      <c r="AR450" s="101"/>
      <c r="AS450" s="101"/>
      <c r="AT450" s="101"/>
      <c r="AU450" s="101"/>
      <c r="AV450" s="103"/>
      <c r="AW450" s="103"/>
      <c r="AX450" s="103"/>
      <c r="AY450" s="103"/>
      <c r="AZ450" s="103"/>
      <c r="BA450" s="103"/>
      <c r="BB450" s="103"/>
      <c r="BC450" s="103"/>
    </row>
    <row r="451" spans="22:55" ht="23.25" x14ac:dyDescent="0.35">
      <c r="V451" s="167"/>
      <c r="AO451" s="100"/>
      <c r="AP451" s="101"/>
      <c r="AQ451" s="101"/>
      <c r="AR451" s="101"/>
      <c r="AS451" s="101"/>
      <c r="AT451" s="101"/>
      <c r="AU451" s="101"/>
      <c r="AV451" s="103"/>
      <c r="AW451" s="103"/>
      <c r="AX451" s="103"/>
      <c r="AY451" s="103"/>
      <c r="AZ451" s="103"/>
      <c r="BA451" s="103"/>
      <c r="BB451" s="103"/>
      <c r="BC451" s="103"/>
    </row>
    <row r="452" spans="22:55" ht="23.25" x14ac:dyDescent="0.35">
      <c r="V452" s="167"/>
      <c r="AO452" s="100"/>
      <c r="AP452" s="101"/>
      <c r="AQ452" s="101"/>
      <c r="AR452" s="101"/>
      <c r="AS452" s="101"/>
      <c r="AT452" s="101"/>
      <c r="AU452" s="101"/>
      <c r="AV452" s="103"/>
      <c r="AW452" s="103"/>
      <c r="AX452" s="103"/>
      <c r="AY452" s="103"/>
      <c r="AZ452" s="103"/>
      <c r="BA452" s="103"/>
      <c r="BB452" s="103"/>
      <c r="BC452" s="103"/>
    </row>
    <row r="453" spans="22:55" ht="23.25" x14ac:dyDescent="0.35">
      <c r="V453" s="167"/>
      <c r="AO453" s="100"/>
      <c r="AP453" s="101"/>
      <c r="AQ453" s="101"/>
      <c r="AR453" s="101"/>
      <c r="AS453" s="101"/>
      <c r="AT453" s="101"/>
      <c r="AU453" s="101"/>
      <c r="AV453" s="103"/>
      <c r="AW453" s="103"/>
      <c r="AX453" s="103"/>
      <c r="AY453" s="103"/>
      <c r="AZ453" s="103"/>
      <c r="BA453" s="103"/>
      <c r="BB453" s="103"/>
      <c r="BC453" s="103"/>
    </row>
    <row r="454" spans="22:55" ht="23.25" x14ac:dyDescent="0.35">
      <c r="V454" s="167"/>
      <c r="AO454" s="100"/>
      <c r="AP454" s="101"/>
      <c r="AQ454" s="101"/>
      <c r="AR454" s="101"/>
      <c r="AS454" s="101"/>
      <c r="AT454" s="101"/>
      <c r="AU454" s="101"/>
      <c r="AV454" s="103"/>
      <c r="AW454" s="103"/>
      <c r="AX454" s="103"/>
      <c r="AY454" s="103"/>
      <c r="AZ454" s="103"/>
      <c r="BA454" s="103"/>
      <c r="BB454" s="103"/>
      <c r="BC454" s="103"/>
    </row>
    <row r="455" spans="22:55" ht="23.25" x14ac:dyDescent="0.35">
      <c r="V455" s="167"/>
      <c r="AO455" s="100"/>
      <c r="AP455" s="101"/>
      <c r="AQ455" s="101"/>
      <c r="AR455" s="101"/>
      <c r="AS455" s="101"/>
      <c r="AT455" s="101"/>
      <c r="AU455" s="101"/>
      <c r="AV455" s="103"/>
      <c r="AW455" s="103"/>
      <c r="AX455" s="103"/>
      <c r="AY455" s="103"/>
      <c r="AZ455" s="103"/>
      <c r="BA455" s="103"/>
      <c r="BB455" s="103"/>
      <c r="BC455" s="103"/>
    </row>
    <row r="456" spans="22:55" ht="23.25" x14ac:dyDescent="0.35">
      <c r="V456" s="167"/>
      <c r="AO456" s="100"/>
      <c r="AP456" s="101"/>
      <c r="AQ456" s="101"/>
      <c r="AR456" s="101"/>
      <c r="AS456" s="101"/>
      <c r="AT456" s="101"/>
      <c r="AU456" s="101"/>
      <c r="AV456" s="103"/>
      <c r="AW456" s="103"/>
      <c r="AX456" s="103"/>
      <c r="AY456" s="103"/>
      <c r="AZ456" s="103"/>
      <c r="BA456" s="103"/>
      <c r="BB456" s="103"/>
      <c r="BC456" s="103"/>
    </row>
    <row r="457" spans="22:55" ht="23.25" x14ac:dyDescent="0.35">
      <c r="V457" s="167"/>
      <c r="AO457" s="100"/>
      <c r="AP457" s="101"/>
      <c r="AQ457" s="101"/>
      <c r="AR457" s="101"/>
      <c r="AS457" s="101"/>
      <c r="AT457" s="101"/>
      <c r="AU457" s="101"/>
      <c r="AV457" s="103"/>
      <c r="AW457" s="103"/>
      <c r="AX457" s="103"/>
      <c r="AY457" s="103"/>
      <c r="AZ457" s="103"/>
      <c r="BA457" s="103"/>
      <c r="BB457" s="103"/>
      <c r="BC457" s="103"/>
    </row>
    <row r="458" spans="22:55" ht="23.25" x14ac:dyDescent="0.35">
      <c r="V458" s="167"/>
      <c r="AO458" s="100"/>
      <c r="AP458" s="101"/>
      <c r="AQ458" s="101"/>
      <c r="AR458" s="101"/>
      <c r="AS458" s="101"/>
      <c r="AT458" s="101"/>
      <c r="AU458" s="101"/>
      <c r="AV458" s="103"/>
      <c r="AW458" s="103"/>
      <c r="AX458" s="103"/>
      <c r="AY458" s="103"/>
      <c r="AZ458" s="103"/>
      <c r="BA458" s="103"/>
      <c r="BB458" s="103"/>
      <c r="BC458" s="103"/>
    </row>
    <row r="459" spans="22:55" ht="23.25" x14ac:dyDescent="0.35">
      <c r="V459" s="167"/>
      <c r="AO459" s="100"/>
      <c r="AP459" s="101"/>
      <c r="AQ459" s="101"/>
      <c r="AR459" s="101"/>
      <c r="AS459" s="101"/>
      <c r="AT459" s="101"/>
      <c r="AU459" s="101"/>
      <c r="AV459" s="103"/>
      <c r="AW459" s="103"/>
      <c r="AX459" s="103"/>
      <c r="AY459" s="103"/>
      <c r="AZ459" s="103"/>
      <c r="BA459" s="103"/>
      <c r="BB459" s="103"/>
      <c r="BC459" s="103"/>
    </row>
    <row r="460" spans="22:55" ht="23.25" x14ac:dyDescent="0.35">
      <c r="V460" s="167"/>
      <c r="AO460" s="100"/>
      <c r="AP460" s="101"/>
      <c r="AQ460" s="101"/>
      <c r="AR460" s="101"/>
      <c r="AS460" s="101"/>
      <c r="AT460" s="101"/>
      <c r="AU460" s="101"/>
      <c r="AV460" s="103"/>
      <c r="AW460" s="103"/>
      <c r="AX460" s="103"/>
      <c r="AY460" s="103"/>
      <c r="AZ460" s="103"/>
      <c r="BA460" s="103"/>
      <c r="BB460" s="103"/>
      <c r="BC460" s="103"/>
    </row>
    <row r="461" spans="22:55" ht="23.25" x14ac:dyDescent="0.35">
      <c r="V461" s="167"/>
      <c r="AO461" s="100"/>
      <c r="AP461" s="101"/>
      <c r="AQ461" s="101"/>
      <c r="AR461" s="101"/>
      <c r="AS461" s="101"/>
      <c r="AT461" s="101"/>
      <c r="AU461" s="101"/>
      <c r="AV461" s="103"/>
      <c r="AW461" s="103"/>
      <c r="AX461" s="103"/>
      <c r="AY461" s="103"/>
      <c r="AZ461" s="103"/>
      <c r="BA461" s="103"/>
      <c r="BB461" s="103"/>
      <c r="BC461" s="103"/>
    </row>
    <row r="462" spans="22:55" ht="23.25" x14ac:dyDescent="0.35">
      <c r="V462" s="167"/>
      <c r="AO462" s="100"/>
      <c r="AP462" s="101"/>
      <c r="AQ462" s="101"/>
      <c r="AR462" s="101"/>
      <c r="AS462" s="101"/>
      <c r="AT462" s="101"/>
      <c r="AU462" s="101"/>
      <c r="AV462" s="103"/>
      <c r="AW462" s="103"/>
      <c r="AX462" s="103"/>
      <c r="AY462" s="103"/>
      <c r="AZ462" s="103"/>
      <c r="BA462" s="103"/>
      <c r="BB462" s="103"/>
      <c r="BC462" s="103"/>
    </row>
    <row r="463" spans="22:55" ht="23.25" x14ac:dyDescent="0.35">
      <c r="V463" s="167"/>
      <c r="AO463" s="100"/>
      <c r="AP463" s="101"/>
      <c r="AQ463" s="101"/>
      <c r="AR463" s="101"/>
      <c r="AS463" s="101"/>
      <c r="AT463" s="101"/>
      <c r="AU463" s="101"/>
      <c r="AV463" s="103"/>
      <c r="AW463" s="103"/>
      <c r="AX463" s="103"/>
      <c r="AY463" s="103"/>
      <c r="AZ463" s="103"/>
      <c r="BA463" s="103"/>
      <c r="BB463" s="103"/>
      <c r="BC463" s="103"/>
    </row>
    <row r="464" spans="22:55" ht="23.25" x14ac:dyDescent="0.35">
      <c r="V464" s="167"/>
      <c r="AO464" s="100"/>
      <c r="AP464" s="101"/>
      <c r="AQ464" s="101"/>
      <c r="AR464" s="101"/>
      <c r="AS464" s="101"/>
      <c r="AT464" s="101"/>
      <c r="AU464" s="101"/>
      <c r="AV464" s="103"/>
      <c r="AW464" s="103"/>
      <c r="AX464" s="103"/>
      <c r="AY464" s="103"/>
      <c r="AZ464" s="103"/>
      <c r="BA464" s="103"/>
      <c r="BB464" s="103"/>
      <c r="BC464" s="103"/>
    </row>
    <row r="465" spans="22:55" ht="23.25" x14ac:dyDescent="0.35">
      <c r="V465" s="167"/>
      <c r="AO465" s="100"/>
      <c r="AP465" s="101"/>
      <c r="AQ465" s="101"/>
      <c r="AR465" s="101"/>
      <c r="AS465" s="101"/>
      <c r="AT465" s="101"/>
      <c r="AU465" s="101"/>
      <c r="AV465" s="103"/>
      <c r="AW465" s="103"/>
      <c r="AX465" s="103"/>
      <c r="AY465" s="103"/>
      <c r="AZ465" s="103"/>
      <c r="BA465" s="103"/>
      <c r="BB465" s="103"/>
      <c r="BC465" s="103"/>
    </row>
    <row r="466" spans="22:55" ht="23.25" x14ac:dyDescent="0.35">
      <c r="V466" s="167"/>
      <c r="AO466" s="100"/>
      <c r="AP466" s="101"/>
      <c r="AQ466" s="101"/>
      <c r="AR466" s="101"/>
      <c r="AS466" s="101"/>
      <c r="AT466" s="101"/>
      <c r="AU466" s="101"/>
      <c r="AV466" s="103"/>
      <c r="AW466" s="103"/>
      <c r="AX466" s="103"/>
      <c r="AY466" s="103"/>
      <c r="AZ466" s="103"/>
      <c r="BA466" s="103"/>
      <c r="BB466" s="103"/>
      <c r="BC466" s="103"/>
    </row>
    <row r="467" spans="22:55" ht="23.25" x14ac:dyDescent="0.35">
      <c r="V467" s="167"/>
      <c r="AO467" s="100"/>
      <c r="AP467" s="101"/>
      <c r="AQ467" s="101"/>
      <c r="AR467" s="101"/>
      <c r="AS467" s="101"/>
      <c r="AT467" s="101"/>
      <c r="AU467" s="101"/>
      <c r="AV467" s="103"/>
      <c r="AW467" s="103"/>
      <c r="AX467" s="103"/>
      <c r="AY467" s="103"/>
      <c r="AZ467" s="103"/>
      <c r="BA467" s="103"/>
      <c r="BB467" s="103"/>
      <c r="BC467" s="103"/>
    </row>
    <row r="468" spans="22:55" ht="23.25" x14ac:dyDescent="0.35">
      <c r="V468" s="167"/>
      <c r="AO468" s="100"/>
      <c r="AP468" s="101"/>
      <c r="AQ468" s="101"/>
      <c r="AR468" s="101"/>
      <c r="AS468" s="101"/>
      <c r="AT468" s="101"/>
      <c r="AU468" s="101"/>
      <c r="AV468" s="103"/>
      <c r="AW468" s="103"/>
      <c r="AX468" s="103"/>
      <c r="AY468" s="103"/>
      <c r="AZ468" s="103"/>
      <c r="BA468" s="103"/>
      <c r="BB468" s="103"/>
      <c r="BC468" s="103"/>
    </row>
    <row r="469" spans="22:55" ht="23.25" x14ac:dyDescent="0.35">
      <c r="V469" s="167"/>
      <c r="AO469" s="100"/>
      <c r="AP469" s="101"/>
      <c r="AQ469" s="101"/>
      <c r="AR469" s="101"/>
      <c r="AS469" s="101"/>
      <c r="AT469" s="101"/>
      <c r="AU469" s="101"/>
      <c r="AV469" s="103"/>
      <c r="AW469" s="103"/>
      <c r="AX469" s="103"/>
      <c r="AY469" s="103"/>
      <c r="AZ469" s="103"/>
      <c r="BA469" s="103"/>
      <c r="BB469" s="103"/>
      <c r="BC469" s="103"/>
    </row>
    <row r="470" spans="22:55" ht="23.25" x14ac:dyDescent="0.35">
      <c r="V470" s="167"/>
      <c r="AO470" s="100"/>
      <c r="AP470" s="101"/>
      <c r="AQ470" s="101"/>
      <c r="AR470" s="101"/>
      <c r="AS470" s="101"/>
      <c r="AT470" s="101"/>
      <c r="AU470" s="101"/>
      <c r="AV470" s="103"/>
      <c r="AW470" s="103"/>
      <c r="AX470" s="103"/>
      <c r="AY470" s="103"/>
      <c r="AZ470" s="103"/>
      <c r="BA470" s="103"/>
      <c r="BB470" s="103"/>
      <c r="BC470" s="103"/>
    </row>
    <row r="471" spans="22:55" ht="23.25" x14ac:dyDescent="0.35">
      <c r="V471" s="167"/>
      <c r="AO471" s="100"/>
      <c r="AP471" s="101"/>
      <c r="AQ471" s="101"/>
      <c r="AR471" s="101"/>
      <c r="AS471" s="101"/>
      <c r="AT471" s="101"/>
      <c r="AU471" s="101"/>
      <c r="AV471" s="103"/>
      <c r="AW471" s="103"/>
      <c r="AX471" s="103"/>
      <c r="AY471" s="103"/>
      <c r="AZ471" s="103"/>
      <c r="BA471" s="103"/>
      <c r="BB471" s="103"/>
      <c r="BC471" s="103"/>
    </row>
    <row r="472" spans="22:55" ht="23.25" x14ac:dyDescent="0.35">
      <c r="V472" s="167"/>
      <c r="AO472" s="100"/>
      <c r="AP472" s="101"/>
      <c r="AQ472" s="101"/>
      <c r="AR472" s="101"/>
      <c r="AS472" s="101"/>
      <c r="AT472" s="101"/>
      <c r="AU472" s="101"/>
      <c r="AV472" s="103"/>
      <c r="AW472" s="103"/>
      <c r="AX472" s="103"/>
      <c r="AY472" s="103"/>
      <c r="AZ472" s="103"/>
      <c r="BA472" s="103"/>
      <c r="BB472" s="103"/>
      <c r="BC472" s="103"/>
    </row>
    <row r="473" spans="22:55" ht="23.25" x14ac:dyDescent="0.35">
      <c r="V473" s="167"/>
      <c r="AO473" s="100"/>
      <c r="AP473" s="101"/>
      <c r="AQ473" s="101"/>
      <c r="AR473" s="101"/>
      <c r="AS473" s="101"/>
      <c r="AT473" s="101"/>
      <c r="AU473" s="101"/>
      <c r="AV473" s="103"/>
      <c r="AW473" s="103"/>
      <c r="AX473" s="103"/>
      <c r="AY473" s="103"/>
      <c r="AZ473" s="103"/>
      <c r="BA473" s="103"/>
      <c r="BB473" s="103"/>
      <c r="BC473" s="103"/>
    </row>
    <row r="474" spans="22:55" ht="23.25" x14ac:dyDescent="0.35">
      <c r="V474" s="167"/>
      <c r="AO474" s="100"/>
      <c r="AP474" s="101"/>
      <c r="AQ474" s="101"/>
      <c r="AR474" s="101"/>
      <c r="AS474" s="101"/>
      <c r="AT474" s="101"/>
      <c r="AU474" s="101"/>
      <c r="AV474" s="103"/>
      <c r="AW474" s="103"/>
      <c r="AX474" s="103"/>
      <c r="AY474" s="103"/>
      <c r="AZ474" s="103"/>
      <c r="BA474" s="103"/>
      <c r="BB474" s="103"/>
      <c r="BC474" s="103"/>
    </row>
    <row r="475" spans="22:55" ht="23.25" x14ac:dyDescent="0.35">
      <c r="V475" s="167"/>
      <c r="AO475" s="100"/>
      <c r="AP475" s="101"/>
      <c r="AQ475" s="101"/>
      <c r="AR475" s="101"/>
      <c r="AS475" s="101"/>
      <c r="AT475" s="101"/>
      <c r="AU475" s="101"/>
      <c r="AV475" s="103"/>
      <c r="AW475" s="103"/>
      <c r="AX475" s="103"/>
      <c r="AY475" s="103"/>
      <c r="AZ475" s="103"/>
      <c r="BA475" s="103"/>
      <c r="BB475" s="103"/>
      <c r="BC475" s="103"/>
    </row>
    <row r="476" spans="22:55" ht="23.25" x14ac:dyDescent="0.35">
      <c r="V476" s="167"/>
      <c r="AO476" s="100"/>
      <c r="AP476" s="101"/>
      <c r="AQ476" s="101"/>
      <c r="AR476" s="101"/>
      <c r="AS476" s="101"/>
      <c r="AT476" s="101"/>
      <c r="AU476" s="101"/>
      <c r="AV476" s="103"/>
      <c r="AW476" s="103"/>
      <c r="AX476" s="103"/>
      <c r="AY476" s="103"/>
      <c r="AZ476" s="103"/>
      <c r="BA476" s="103"/>
      <c r="BB476" s="103"/>
      <c r="BC476" s="103"/>
    </row>
    <row r="477" spans="22:55" ht="23.25" x14ac:dyDescent="0.35">
      <c r="V477" s="167"/>
      <c r="AO477" s="100"/>
      <c r="AP477" s="101"/>
      <c r="AQ477" s="101"/>
      <c r="AR477" s="101"/>
      <c r="AS477" s="101"/>
      <c r="AT477" s="101"/>
      <c r="AU477" s="101"/>
      <c r="AV477" s="103"/>
      <c r="AW477" s="103"/>
      <c r="AX477" s="103"/>
      <c r="AY477" s="103"/>
      <c r="AZ477" s="103"/>
      <c r="BA477" s="103"/>
      <c r="BB477" s="103"/>
      <c r="BC477" s="103"/>
    </row>
    <row r="478" spans="22:55" ht="23.25" x14ac:dyDescent="0.35">
      <c r="V478" s="167"/>
      <c r="AO478" s="100"/>
      <c r="AP478" s="101"/>
      <c r="AQ478" s="101"/>
      <c r="AR478" s="101"/>
      <c r="AS478" s="101"/>
      <c r="AT478" s="101"/>
      <c r="AU478" s="101"/>
      <c r="AV478" s="103"/>
      <c r="AW478" s="103"/>
      <c r="AX478" s="103"/>
      <c r="AY478" s="103"/>
      <c r="AZ478" s="103"/>
      <c r="BA478" s="103"/>
      <c r="BB478" s="103"/>
      <c r="BC478" s="103"/>
    </row>
    <row r="479" spans="22:55" ht="23.25" x14ac:dyDescent="0.35">
      <c r="V479" s="167"/>
      <c r="AO479" s="100"/>
      <c r="AP479" s="101"/>
      <c r="AQ479" s="101"/>
      <c r="AR479" s="101"/>
      <c r="AS479" s="101"/>
      <c r="AT479" s="101"/>
      <c r="AU479" s="101"/>
      <c r="AV479" s="103"/>
      <c r="AW479" s="103"/>
      <c r="AX479" s="103"/>
      <c r="AY479" s="103"/>
      <c r="AZ479" s="103"/>
      <c r="BA479" s="103"/>
      <c r="BB479" s="103"/>
      <c r="BC479" s="103"/>
    </row>
    <row r="480" spans="22:55" ht="23.25" x14ac:dyDescent="0.35">
      <c r="V480" s="167"/>
      <c r="AO480" s="100"/>
      <c r="AP480" s="101"/>
      <c r="AQ480" s="101"/>
      <c r="AR480" s="101"/>
      <c r="AS480" s="101"/>
      <c r="AT480" s="101"/>
      <c r="AU480" s="101"/>
      <c r="AV480" s="103"/>
      <c r="AW480" s="103"/>
      <c r="AX480" s="103"/>
      <c r="AY480" s="103"/>
      <c r="AZ480" s="103"/>
      <c r="BA480" s="103"/>
      <c r="BB480" s="103"/>
      <c r="BC480" s="103"/>
    </row>
    <row r="481" spans="22:55" ht="23.25" x14ac:dyDescent="0.35">
      <c r="V481" s="167"/>
      <c r="AO481" s="100"/>
      <c r="AP481" s="101"/>
      <c r="AQ481" s="101"/>
      <c r="AR481" s="101"/>
      <c r="AS481" s="101"/>
      <c r="AT481" s="101"/>
      <c r="AU481" s="101"/>
      <c r="AV481" s="103"/>
      <c r="AW481" s="103"/>
      <c r="AX481" s="103"/>
      <c r="AY481" s="103"/>
      <c r="AZ481" s="103"/>
      <c r="BA481" s="103"/>
      <c r="BB481" s="103"/>
      <c r="BC481" s="103"/>
    </row>
    <row r="482" spans="22:55" ht="23.25" x14ac:dyDescent="0.35">
      <c r="V482" s="167"/>
      <c r="AO482" s="100"/>
      <c r="AP482" s="101"/>
      <c r="AQ482" s="101"/>
      <c r="AR482" s="101"/>
      <c r="AS482" s="101"/>
      <c r="AT482" s="101"/>
      <c r="AU482" s="101"/>
      <c r="AV482" s="103"/>
      <c r="AW482" s="103"/>
      <c r="AX482" s="103"/>
      <c r="AY482" s="103"/>
      <c r="AZ482" s="103"/>
      <c r="BA482" s="103"/>
      <c r="BB482" s="103"/>
      <c r="BC482" s="103"/>
    </row>
    <row r="483" spans="22:55" ht="23.25" x14ac:dyDescent="0.35">
      <c r="V483" s="167"/>
      <c r="AO483" s="100"/>
      <c r="AP483" s="101"/>
      <c r="AQ483" s="101"/>
      <c r="AR483" s="101"/>
      <c r="AS483" s="101"/>
      <c r="AT483" s="101"/>
      <c r="AU483" s="101"/>
      <c r="AV483" s="103"/>
      <c r="AW483" s="103"/>
      <c r="AX483" s="103"/>
      <c r="AY483" s="103"/>
      <c r="AZ483" s="103"/>
      <c r="BA483" s="103"/>
      <c r="BB483" s="103"/>
      <c r="BC483" s="103"/>
    </row>
    <row r="484" spans="22:55" ht="23.25" x14ac:dyDescent="0.35">
      <c r="V484" s="167"/>
      <c r="AO484" s="100"/>
      <c r="AP484" s="101"/>
      <c r="AQ484" s="101"/>
      <c r="AR484" s="101"/>
      <c r="AS484" s="101"/>
      <c r="AT484" s="101"/>
      <c r="AU484" s="101"/>
      <c r="AV484" s="103"/>
      <c r="AW484" s="103"/>
      <c r="AX484" s="103"/>
      <c r="AY484" s="103"/>
      <c r="AZ484" s="103"/>
      <c r="BA484" s="103"/>
      <c r="BB484" s="103"/>
      <c r="BC484" s="103"/>
    </row>
    <row r="485" spans="22:55" ht="23.25" x14ac:dyDescent="0.35">
      <c r="V485" s="167"/>
      <c r="AO485" s="100"/>
      <c r="AP485" s="101"/>
      <c r="AQ485" s="101"/>
      <c r="AR485" s="101"/>
      <c r="AS485" s="101"/>
      <c r="AT485" s="101"/>
      <c r="AU485" s="101"/>
      <c r="AV485" s="103"/>
      <c r="AW485" s="103"/>
      <c r="AX485" s="103"/>
      <c r="AY485" s="103"/>
      <c r="AZ485" s="103"/>
      <c r="BA485" s="103"/>
      <c r="BB485" s="103"/>
      <c r="BC485" s="103"/>
    </row>
    <row r="486" spans="22:55" ht="23.25" x14ac:dyDescent="0.35">
      <c r="V486" s="167"/>
      <c r="AO486" s="100"/>
      <c r="AP486" s="101"/>
      <c r="AQ486" s="101"/>
      <c r="AR486" s="101"/>
      <c r="AS486" s="101"/>
      <c r="AT486" s="101"/>
      <c r="AU486" s="101"/>
      <c r="AV486" s="103"/>
      <c r="AW486" s="103"/>
      <c r="AX486" s="103"/>
      <c r="AY486" s="103"/>
      <c r="AZ486" s="103"/>
      <c r="BA486" s="103"/>
      <c r="BB486" s="103"/>
      <c r="BC486" s="103"/>
    </row>
    <row r="487" spans="22:55" ht="23.25" x14ac:dyDescent="0.35">
      <c r="V487" s="167"/>
      <c r="AO487" s="100"/>
      <c r="AP487" s="101"/>
      <c r="AQ487" s="101"/>
      <c r="AR487" s="101"/>
      <c r="AS487" s="101"/>
      <c r="AT487" s="101"/>
      <c r="AU487" s="101"/>
      <c r="AV487" s="103"/>
      <c r="AW487" s="103"/>
      <c r="AX487" s="103"/>
      <c r="AY487" s="103"/>
      <c r="AZ487" s="103"/>
      <c r="BA487" s="103"/>
      <c r="BB487" s="103"/>
      <c r="BC487" s="103"/>
    </row>
    <row r="488" spans="22:55" ht="23.25" x14ac:dyDescent="0.35">
      <c r="V488" s="167"/>
      <c r="AO488" s="100"/>
      <c r="AP488" s="101"/>
      <c r="AQ488" s="101"/>
      <c r="AR488" s="101"/>
      <c r="AS488" s="101"/>
      <c r="AT488" s="101"/>
      <c r="AU488" s="101"/>
      <c r="AV488" s="103"/>
      <c r="AW488" s="103"/>
      <c r="AX488" s="103"/>
      <c r="AY488" s="103"/>
      <c r="AZ488" s="103"/>
      <c r="BA488" s="103"/>
      <c r="BB488" s="103"/>
      <c r="BC488" s="103"/>
    </row>
    <row r="489" spans="22:55" ht="23.25" x14ac:dyDescent="0.35">
      <c r="V489" s="167"/>
      <c r="AO489" s="100"/>
      <c r="AP489" s="101"/>
      <c r="AQ489" s="101"/>
      <c r="AR489" s="101"/>
      <c r="AS489" s="101"/>
      <c r="AT489" s="101"/>
      <c r="AU489" s="101"/>
      <c r="AV489" s="103"/>
      <c r="AW489" s="103"/>
      <c r="AX489" s="103"/>
      <c r="AY489" s="103"/>
      <c r="AZ489" s="103"/>
      <c r="BA489" s="103"/>
      <c r="BB489" s="103"/>
      <c r="BC489" s="103"/>
    </row>
    <row r="490" spans="22:55" ht="23.25" x14ac:dyDescent="0.35">
      <c r="V490" s="167"/>
      <c r="AO490" s="100"/>
      <c r="AP490" s="101"/>
      <c r="AQ490" s="101"/>
      <c r="AR490" s="101"/>
      <c r="AS490" s="101"/>
      <c r="AT490" s="101"/>
      <c r="AU490" s="101"/>
      <c r="AV490" s="103"/>
      <c r="AW490" s="103"/>
      <c r="AX490" s="103"/>
      <c r="AY490" s="103"/>
      <c r="AZ490" s="103"/>
      <c r="BA490" s="103"/>
      <c r="BB490" s="103"/>
      <c r="BC490" s="103"/>
    </row>
    <row r="491" spans="22:55" ht="23.25" x14ac:dyDescent="0.35">
      <c r="V491" s="167"/>
      <c r="AO491" s="100"/>
      <c r="AP491" s="101"/>
      <c r="AQ491" s="101"/>
      <c r="AR491" s="101"/>
      <c r="AS491" s="101"/>
      <c r="AT491" s="101"/>
      <c r="AU491" s="101"/>
      <c r="AV491" s="103"/>
      <c r="AW491" s="103"/>
      <c r="AX491" s="103"/>
      <c r="AY491" s="103"/>
      <c r="AZ491" s="103"/>
      <c r="BA491" s="103"/>
      <c r="BB491" s="103"/>
      <c r="BC491" s="103"/>
    </row>
    <row r="492" spans="22:55" ht="23.25" x14ac:dyDescent="0.35">
      <c r="V492" s="167"/>
      <c r="AO492" s="100"/>
      <c r="AP492" s="101"/>
      <c r="AQ492" s="101"/>
      <c r="AR492" s="101"/>
      <c r="AS492" s="101"/>
      <c r="AT492" s="101"/>
      <c r="AU492" s="101"/>
      <c r="AV492" s="103"/>
      <c r="AW492" s="103"/>
      <c r="AX492" s="103"/>
      <c r="AY492" s="103"/>
      <c r="AZ492" s="103"/>
      <c r="BA492" s="103"/>
      <c r="BB492" s="103"/>
      <c r="BC492" s="103"/>
    </row>
    <row r="493" spans="22:55" ht="23.25" x14ac:dyDescent="0.35">
      <c r="V493" s="167"/>
      <c r="AO493" s="100"/>
      <c r="AP493" s="101"/>
      <c r="AQ493" s="101"/>
      <c r="AR493" s="101"/>
      <c r="AS493" s="101"/>
      <c r="AT493" s="101"/>
      <c r="AU493" s="101"/>
      <c r="AV493" s="103"/>
      <c r="AW493" s="103"/>
      <c r="AX493" s="103"/>
      <c r="AY493" s="103"/>
      <c r="AZ493" s="103"/>
      <c r="BA493" s="103"/>
      <c r="BB493" s="103"/>
      <c r="BC493" s="103"/>
    </row>
    <row r="494" spans="22:55" ht="23.25" x14ac:dyDescent="0.35">
      <c r="V494" s="167"/>
      <c r="AO494" s="100"/>
      <c r="AP494" s="101"/>
      <c r="AQ494" s="101"/>
      <c r="AR494" s="101"/>
      <c r="AS494" s="101"/>
      <c r="AT494" s="101"/>
      <c r="AU494" s="101"/>
      <c r="AV494" s="103"/>
      <c r="AW494" s="103"/>
      <c r="AX494" s="103"/>
      <c r="AY494" s="103"/>
      <c r="AZ494" s="103"/>
      <c r="BA494" s="103"/>
      <c r="BB494" s="103"/>
      <c r="BC494" s="103"/>
    </row>
    <row r="495" spans="22:55" ht="23.25" x14ac:dyDescent="0.35">
      <c r="V495" s="167"/>
      <c r="AO495" s="100"/>
      <c r="AP495" s="101"/>
      <c r="AQ495" s="101"/>
      <c r="AR495" s="101"/>
      <c r="AS495" s="101"/>
      <c r="AT495" s="101"/>
      <c r="AU495" s="101"/>
      <c r="AV495" s="103"/>
      <c r="AW495" s="103"/>
      <c r="AX495" s="103"/>
      <c r="AY495" s="103"/>
      <c r="AZ495" s="103"/>
      <c r="BA495" s="103"/>
      <c r="BB495" s="103"/>
      <c r="BC495" s="103"/>
    </row>
    <row r="496" spans="22:55" ht="23.25" x14ac:dyDescent="0.35">
      <c r="V496" s="167"/>
      <c r="AO496" s="100"/>
      <c r="AP496" s="101"/>
      <c r="AQ496" s="101"/>
      <c r="AR496" s="101"/>
      <c r="AS496" s="101"/>
      <c r="AT496" s="101"/>
      <c r="AU496" s="101"/>
      <c r="AV496" s="103"/>
      <c r="AW496" s="103"/>
      <c r="AX496" s="103"/>
      <c r="AY496" s="103"/>
      <c r="AZ496" s="103"/>
      <c r="BA496" s="103"/>
      <c r="BB496" s="103"/>
      <c r="BC496" s="103"/>
    </row>
    <row r="497" spans="22:55" ht="23.25" x14ac:dyDescent="0.35">
      <c r="V497" s="167"/>
      <c r="AO497" s="100"/>
      <c r="AP497" s="101"/>
      <c r="AQ497" s="101"/>
      <c r="AR497" s="101"/>
      <c r="AS497" s="101"/>
      <c r="AT497" s="101"/>
      <c r="AU497" s="101"/>
      <c r="AV497" s="103"/>
      <c r="AW497" s="103"/>
      <c r="AX497" s="103"/>
      <c r="AY497" s="103"/>
      <c r="AZ497" s="103"/>
      <c r="BA497" s="103"/>
      <c r="BB497" s="103"/>
      <c r="BC497" s="103"/>
    </row>
    <row r="498" spans="22:55" ht="23.25" x14ac:dyDescent="0.35">
      <c r="V498" s="167"/>
      <c r="AO498" s="100"/>
      <c r="AP498" s="101"/>
      <c r="AQ498" s="101"/>
      <c r="AR498" s="101"/>
      <c r="AS498" s="101"/>
      <c r="AT498" s="101"/>
      <c r="AU498" s="101"/>
      <c r="AV498" s="103"/>
      <c r="AW498" s="103"/>
      <c r="AX498" s="103"/>
      <c r="AY498" s="103"/>
      <c r="AZ498" s="103"/>
      <c r="BA498" s="103"/>
      <c r="BB498" s="103"/>
      <c r="BC498" s="103"/>
    </row>
    <row r="499" spans="22:55" ht="23.25" x14ac:dyDescent="0.35">
      <c r="V499" s="167"/>
      <c r="AO499" s="100"/>
      <c r="AP499" s="101"/>
      <c r="AQ499" s="101"/>
      <c r="AR499" s="101"/>
      <c r="AS499" s="101"/>
      <c r="AT499" s="101"/>
      <c r="AU499" s="101"/>
      <c r="AV499" s="103"/>
      <c r="AW499" s="103"/>
      <c r="AX499" s="103"/>
      <c r="AY499" s="103"/>
      <c r="AZ499" s="103"/>
      <c r="BA499" s="103"/>
      <c r="BB499" s="103"/>
      <c r="BC499" s="103"/>
    </row>
    <row r="500" spans="22:55" ht="23.25" x14ac:dyDescent="0.35">
      <c r="V500" s="167"/>
      <c r="AO500" s="100"/>
      <c r="AP500" s="101"/>
      <c r="AQ500" s="101"/>
      <c r="AR500" s="101"/>
      <c r="AS500" s="101"/>
      <c r="AT500" s="101"/>
      <c r="AU500" s="101"/>
      <c r="AV500" s="103"/>
      <c r="AW500" s="103"/>
      <c r="AX500" s="103"/>
      <c r="AY500" s="103"/>
      <c r="AZ500" s="103"/>
      <c r="BA500" s="103"/>
      <c r="BB500" s="103"/>
      <c r="BC500" s="103"/>
    </row>
    <row r="501" spans="22:55" ht="23.25" x14ac:dyDescent="0.35">
      <c r="V501" s="167"/>
      <c r="AO501" s="100"/>
      <c r="AP501" s="101"/>
      <c r="AQ501" s="101"/>
      <c r="AR501" s="101"/>
      <c r="AS501" s="101"/>
      <c r="AT501" s="101"/>
      <c r="AU501" s="101"/>
      <c r="AV501" s="103"/>
      <c r="AW501" s="103"/>
      <c r="AX501" s="103"/>
      <c r="AY501" s="103"/>
      <c r="AZ501" s="103"/>
      <c r="BA501" s="103"/>
      <c r="BB501" s="103"/>
      <c r="BC501" s="103"/>
    </row>
    <row r="502" spans="22:55" ht="23.25" x14ac:dyDescent="0.35">
      <c r="V502" s="167"/>
      <c r="AO502" s="100"/>
      <c r="AP502" s="101"/>
      <c r="AQ502" s="101"/>
      <c r="AR502" s="101"/>
      <c r="AS502" s="101"/>
      <c r="AT502" s="101"/>
      <c r="AU502" s="101"/>
      <c r="AV502" s="103"/>
      <c r="AW502" s="103"/>
      <c r="AX502" s="103"/>
      <c r="AY502" s="103"/>
      <c r="AZ502" s="103"/>
      <c r="BA502" s="103"/>
      <c r="BB502" s="103"/>
      <c r="BC502" s="103"/>
    </row>
    <row r="503" spans="22:55" ht="23.25" x14ac:dyDescent="0.35">
      <c r="V503" s="167"/>
      <c r="AO503" s="100"/>
      <c r="AP503" s="101"/>
      <c r="AQ503" s="101"/>
      <c r="AR503" s="101"/>
      <c r="AS503" s="101"/>
      <c r="AT503" s="101"/>
      <c r="AU503" s="101"/>
      <c r="AV503" s="103"/>
      <c r="AW503" s="103"/>
      <c r="AX503" s="103"/>
      <c r="AY503" s="103"/>
      <c r="AZ503" s="103"/>
      <c r="BA503" s="103"/>
      <c r="BB503" s="103"/>
      <c r="BC503" s="103"/>
    </row>
    <row r="504" spans="22:55" ht="23.25" x14ac:dyDescent="0.35">
      <c r="V504" s="167"/>
      <c r="AO504" s="100"/>
      <c r="AP504" s="101"/>
      <c r="AQ504" s="101"/>
      <c r="AR504" s="101"/>
      <c r="AS504" s="101"/>
      <c r="AT504" s="101"/>
      <c r="AU504" s="101"/>
      <c r="AV504" s="103"/>
      <c r="AW504" s="103"/>
      <c r="AX504" s="103"/>
      <c r="AY504" s="103"/>
      <c r="AZ504" s="103"/>
      <c r="BA504" s="103"/>
      <c r="BB504" s="103"/>
      <c r="BC504" s="103"/>
    </row>
    <row r="505" spans="22:55" ht="23.25" x14ac:dyDescent="0.35">
      <c r="V505" s="167"/>
      <c r="AO505" s="100"/>
      <c r="AP505" s="101"/>
      <c r="AQ505" s="101"/>
      <c r="AR505" s="101"/>
      <c r="AS505" s="101"/>
      <c r="AT505" s="101"/>
      <c r="AU505" s="101"/>
      <c r="AV505" s="103"/>
      <c r="AW505" s="103"/>
      <c r="AX505" s="103"/>
      <c r="AY505" s="103"/>
      <c r="AZ505" s="103"/>
      <c r="BA505" s="103"/>
      <c r="BB505" s="103"/>
      <c r="BC505" s="103"/>
    </row>
    <row r="506" spans="22:55" ht="23.25" x14ac:dyDescent="0.35">
      <c r="V506" s="167"/>
      <c r="AO506" s="100"/>
      <c r="AP506" s="101"/>
      <c r="AQ506" s="101"/>
      <c r="AR506" s="101"/>
      <c r="AS506" s="101"/>
      <c r="AT506" s="101"/>
      <c r="AU506" s="101"/>
      <c r="AV506" s="103"/>
      <c r="AW506" s="103"/>
      <c r="AX506" s="103"/>
      <c r="AY506" s="103"/>
      <c r="AZ506" s="103"/>
      <c r="BA506" s="103"/>
      <c r="BB506" s="103"/>
      <c r="BC506" s="103"/>
    </row>
    <row r="507" spans="22:55" ht="23.25" x14ac:dyDescent="0.35">
      <c r="V507" s="167"/>
      <c r="AO507" s="100"/>
      <c r="AP507" s="101"/>
      <c r="AQ507" s="101"/>
      <c r="AR507" s="101"/>
      <c r="AS507" s="101"/>
      <c r="AT507" s="101"/>
      <c r="AU507" s="101"/>
      <c r="AV507" s="103"/>
      <c r="AW507" s="103"/>
      <c r="AX507" s="103"/>
      <c r="AY507" s="103"/>
      <c r="AZ507" s="103"/>
      <c r="BA507" s="103"/>
      <c r="BB507" s="103"/>
      <c r="BC507" s="103"/>
    </row>
    <row r="508" spans="22:55" ht="23.25" x14ac:dyDescent="0.35">
      <c r="V508" s="167"/>
      <c r="AO508" s="100"/>
      <c r="AP508" s="101"/>
      <c r="AQ508" s="101"/>
      <c r="AR508" s="101"/>
      <c r="AS508" s="101"/>
      <c r="AT508" s="101"/>
      <c r="AU508" s="101"/>
      <c r="AV508" s="103"/>
      <c r="AW508" s="103"/>
      <c r="AX508" s="103"/>
      <c r="AY508" s="103"/>
      <c r="AZ508" s="103"/>
      <c r="BA508" s="103"/>
      <c r="BB508" s="103"/>
      <c r="BC508" s="103"/>
    </row>
    <row r="509" spans="22:55" ht="23.25" x14ac:dyDescent="0.35">
      <c r="V509" s="167"/>
      <c r="AO509" s="100"/>
      <c r="AP509" s="101"/>
      <c r="AQ509" s="101"/>
      <c r="AR509" s="101"/>
      <c r="AS509" s="101"/>
      <c r="AT509" s="101"/>
      <c r="AU509" s="101"/>
      <c r="AV509" s="103"/>
      <c r="AW509" s="103"/>
      <c r="AX509" s="103"/>
      <c r="AY509" s="103"/>
      <c r="AZ509" s="103"/>
      <c r="BA509" s="103"/>
      <c r="BB509" s="103"/>
      <c r="BC509" s="103"/>
    </row>
    <row r="510" spans="22:55" ht="23.25" x14ac:dyDescent="0.35">
      <c r="V510" s="167"/>
      <c r="AO510" s="100"/>
      <c r="AP510" s="101"/>
      <c r="AQ510" s="101"/>
      <c r="AR510" s="101"/>
      <c r="AS510" s="101"/>
      <c r="AT510" s="101"/>
      <c r="AU510" s="101"/>
      <c r="AV510" s="103"/>
      <c r="AW510" s="103"/>
      <c r="AX510" s="103"/>
      <c r="AY510" s="103"/>
      <c r="AZ510" s="103"/>
      <c r="BA510" s="103"/>
      <c r="BB510" s="103"/>
      <c r="BC510" s="103"/>
    </row>
    <row r="511" spans="22:55" ht="23.25" x14ac:dyDescent="0.35">
      <c r="V511" s="167"/>
      <c r="AO511" s="100"/>
      <c r="AP511" s="101"/>
      <c r="AQ511" s="101"/>
      <c r="AR511" s="101"/>
      <c r="AS511" s="101"/>
      <c r="AT511" s="101"/>
      <c r="AU511" s="101"/>
      <c r="AV511" s="103"/>
      <c r="AW511" s="103"/>
      <c r="AX511" s="103"/>
      <c r="AY511" s="103"/>
      <c r="AZ511" s="103"/>
      <c r="BA511" s="103"/>
      <c r="BB511" s="103"/>
      <c r="BC511" s="103"/>
    </row>
    <row r="512" spans="22:55" ht="23.25" x14ac:dyDescent="0.35">
      <c r="V512" s="167"/>
      <c r="AO512" s="100"/>
      <c r="AP512" s="101"/>
      <c r="AQ512" s="101"/>
      <c r="AR512" s="101"/>
      <c r="AS512" s="101"/>
      <c r="AT512" s="101"/>
      <c r="AU512" s="101"/>
      <c r="AV512" s="103"/>
      <c r="AW512" s="103"/>
      <c r="AX512" s="103"/>
      <c r="AY512" s="103"/>
      <c r="AZ512" s="103"/>
      <c r="BA512" s="103"/>
      <c r="BB512" s="103"/>
      <c r="BC512" s="103"/>
    </row>
    <row r="513" spans="22:55" ht="23.25" x14ac:dyDescent="0.35">
      <c r="V513" s="167"/>
      <c r="AO513" s="100"/>
      <c r="AP513" s="101"/>
      <c r="AQ513" s="101"/>
      <c r="AR513" s="101"/>
      <c r="AS513" s="101"/>
      <c r="AT513" s="101"/>
      <c r="AU513" s="101"/>
      <c r="AV513" s="103"/>
      <c r="AW513" s="103"/>
      <c r="AX513" s="103"/>
      <c r="AY513" s="103"/>
      <c r="AZ513" s="103"/>
      <c r="BA513" s="103"/>
      <c r="BB513" s="103"/>
      <c r="BC513" s="103"/>
    </row>
    <row r="514" spans="22:55" ht="23.25" x14ac:dyDescent="0.35">
      <c r="V514" s="167"/>
      <c r="AO514" s="100"/>
      <c r="AP514" s="101"/>
      <c r="AQ514" s="101"/>
      <c r="AR514" s="101"/>
      <c r="AS514" s="101"/>
      <c r="AT514" s="101"/>
      <c r="AU514" s="101"/>
      <c r="AV514" s="103"/>
      <c r="AW514" s="103"/>
      <c r="AX514" s="103"/>
      <c r="AY514" s="103"/>
      <c r="AZ514" s="103"/>
      <c r="BA514" s="103"/>
      <c r="BB514" s="103"/>
      <c r="BC514" s="103"/>
    </row>
    <row r="515" spans="22:55" ht="23.25" x14ac:dyDescent="0.35">
      <c r="V515" s="167"/>
      <c r="AO515" s="100"/>
      <c r="AP515" s="101"/>
      <c r="AQ515" s="101"/>
      <c r="AR515" s="101"/>
      <c r="AS515" s="101"/>
      <c r="AT515" s="101"/>
      <c r="AU515" s="101"/>
      <c r="AV515" s="103"/>
      <c r="AW515" s="103"/>
      <c r="AX515" s="103"/>
      <c r="AY515" s="103"/>
      <c r="AZ515" s="103"/>
      <c r="BA515" s="103"/>
      <c r="BB515" s="103"/>
      <c r="BC515" s="103"/>
    </row>
    <row r="516" spans="22:55" ht="23.25" x14ac:dyDescent="0.35">
      <c r="V516" s="167"/>
      <c r="AO516" s="100"/>
      <c r="AP516" s="101"/>
      <c r="AQ516" s="101"/>
      <c r="AR516" s="101"/>
      <c r="AS516" s="101"/>
      <c r="AT516" s="101"/>
      <c r="AU516" s="101"/>
      <c r="AV516" s="103"/>
      <c r="AW516" s="103"/>
      <c r="AX516" s="103"/>
      <c r="AY516" s="103"/>
      <c r="AZ516" s="103"/>
      <c r="BA516" s="103"/>
      <c r="BB516" s="103"/>
      <c r="BC516" s="103"/>
    </row>
    <row r="517" spans="22:55" ht="23.25" x14ac:dyDescent="0.35">
      <c r="V517" s="167"/>
      <c r="AO517" s="100"/>
      <c r="AP517" s="101"/>
      <c r="AQ517" s="101"/>
      <c r="AR517" s="101"/>
      <c r="AS517" s="101"/>
      <c r="AT517" s="101"/>
      <c r="AU517" s="101"/>
      <c r="AV517" s="103"/>
      <c r="AW517" s="103"/>
      <c r="AX517" s="103"/>
      <c r="AY517" s="103"/>
      <c r="AZ517" s="103"/>
      <c r="BA517" s="103"/>
      <c r="BB517" s="103"/>
      <c r="BC517" s="103"/>
    </row>
    <row r="518" spans="22:55" ht="23.25" x14ac:dyDescent="0.35">
      <c r="V518" s="167"/>
      <c r="AO518" s="100"/>
      <c r="AP518" s="101"/>
      <c r="AQ518" s="101"/>
      <c r="AR518" s="101"/>
      <c r="AS518" s="101"/>
      <c r="AT518" s="101"/>
      <c r="AU518" s="101"/>
      <c r="AV518" s="103"/>
      <c r="AW518" s="103"/>
      <c r="AX518" s="103"/>
      <c r="AY518" s="103"/>
      <c r="AZ518" s="103"/>
      <c r="BA518" s="103"/>
      <c r="BB518" s="103"/>
      <c r="BC518" s="103"/>
    </row>
    <row r="519" spans="22:55" ht="23.25" x14ac:dyDescent="0.35">
      <c r="V519" s="167"/>
      <c r="AO519" s="100"/>
      <c r="AP519" s="101"/>
      <c r="AQ519" s="101"/>
      <c r="AR519" s="101"/>
      <c r="AS519" s="101"/>
      <c r="AT519" s="101"/>
      <c r="AU519" s="101"/>
      <c r="AV519" s="103"/>
      <c r="AW519" s="103"/>
      <c r="AX519" s="103"/>
      <c r="AY519" s="103"/>
      <c r="AZ519" s="103"/>
      <c r="BA519" s="103"/>
      <c r="BB519" s="103"/>
      <c r="BC519" s="103"/>
    </row>
    <row r="520" spans="22:55" ht="23.25" x14ac:dyDescent="0.35">
      <c r="V520" s="167"/>
      <c r="AO520" s="100"/>
      <c r="AP520" s="101"/>
      <c r="AQ520" s="101"/>
      <c r="AR520" s="101"/>
      <c r="AS520" s="101"/>
      <c r="AT520" s="101"/>
      <c r="AU520" s="101"/>
      <c r="AV520" s="103"/>
      <c r="AW520" s="103"/>
      <c r="AX520" s="103"/>
      <c r="AY520" s="103"/>
      <c r="AZ520" s="103"/>
      <c r="BA520" s="103"/>
      <c r="BB520" s="103"/>
      <c r="BC520" s="103"/>
    </row>
    <row r="521" spans="22:55" ht="23.25" x14ac:dyDescent="0.35">
      <c r="V521" s="167"/>
      <c r="AO521" s="100"/>
      <c r="AP521" s="101"/>
      <c r="AQ521" s="101"/>
      <c r="AR521" s="101"/>
      <c r="AS521" s="101"/>
      <c r="AT521" s="101"/>
      <c r="AU521" s="101"/>
      <c r="AV521" s="103"/>
      <c r="AW521" s="103"/>
      <c r="AX521" s="103"/>
      <c r="AY521" s="103"/>
      <c r="AZ521" s="103"/>
      <c r="BA521" s="103"/>
      <c r="BB521" s="103"/>
      <c r="BC521" s="103"/>
    </row>
    <row r="522" spans="22:55" ht="23.25" x14ac:dyDescent="0.35">
      <c r="V522" s="167"/>
      <c r="AO522" s="100"/>
      <c r="AP522" s="101"/>
      <c r="AQ522" s="101"/>
      <c r="AR522" s="101"/>
      <c r="AS522" s="101"/>
      <c r="AT522" s="101"/>
      <c r="AU522" s="101"/>
      <c r="AV522" s="103"/>
      <c r="AW522" s="103"/>
      <c r="AX522" s="103"/>
      <c r="AY522" s="103"/>
      <c r="AZ522" s="103"/>
      <c r="BA522" s="103"/>
      <c r="BB522" s="103"/>
      <c r="BC522" s="103"/>
    </row>
    <row r="523" spans="22:55" ht="23.25" x14ac:dyDescent="0.35">
      <c r="V523" s="167"/>
      <c r="AO523" s="100"/>
      <c r="AP523" s="101"/>
      <c r="AQ523" s="101"/>
      <c r="AR523" s="101"/>
      <c r="AS523" s="101"/>
      <c r="AT523" s="101"/>
      <c r="AU523" s="101"/>
      <c r="AV523" s="103"/>
      <c r="AW523" s="103"/>
      <c r="AX523" s="103"/>
      <c r="AY523" s="103"/>
      <c r="AZ523" s="103"/>
      <c r="BA523" s="103"/>
      <c r="BB523" s="103"/>
      <c r="BC523" s="103"/>
    </row>
    <row r="524" spans="22:55" ht="23.25" x14ac:dyDescent="0.35">
      <c r="V524" s="167"/>
      <c r="AO524" s="100"/>
      <c r="AP524" s="101"/>
      <c r="AQ524" s="101"/>
      <c r="AR524" s="101"/>
      <c r="AS524" s="101"/>
      <c r="AT524" s="101"/>
      <c r="AU524" s="101"/>
      <c r="AV524" s="103"/>
      <c r="AW524" s="103"/>
      <c r="AX524" s="103"/>
      <c r="AY524" s="103"/>
      <c r="AZ524" s="103"/>
      <c r="BA524" s="103"/>
      <c r="BB524" s="103"/>
      <c r="BC524" s="103"/>
    </row>
    <row r="525" spans="22:55" ht="23.25" x14ac:dyDescent="0.35">
      <c r="V525" s="167"/>
      <c r="AO525" s="100"/>
      <c r="AP525" s="101"/>
      <c r="AQ525" s="101"/>
      <c r="AR525" s="101"/>
      <c r="AS525" s="101"/>
      <c r="AT525" s="101"/>
      <c r="AU525" s="101"/>
      <c r="AV525" s="103"/>
      <c r="AW525" s="103"/>
      <c r="AX525" s="103"/>
      <c r="AY525" s="103"/>
      <c r="AZ525" s="103"/>
      <c r="BA525" s="103"/>
      <c r="BB525" s="103"/>
      <c r="BC525" s="103"/>
    </row>
    <row r="526" spans="22:55" ht="23.25" x14ac:dyDescent="0.35">
      <c r="V526" s="167"/>
      <c r="AO526" s="100"/>
      <c r="AP526" s="101"/>
      <c r="AQ526" s="101"/>
      <c r="AR526" s="101"/>
      <c r="AS526" s="101"/>
      <c r="AT526" s="101"/>
      <c r="AU526" s="101"/>
      <c r="AV526" s="103"/>
      <c r="AW526" s="103"/>
      <c r="AX526" s="103"/>
      <c r="AY526" s="103"/>
      <c r="AZ526" s="103"/>
      <c r="BA526" s="103"/>
      <c r="BB526" s="103"/>
      <c r="BC526" s="103"/>
    </row>
    <row r="527" spans="22:55" ht="23.25" x14ac:dyDescent="0.35">
      <c r="V527" s="167"/>
      <c r="AO527" s="100"/>
      <c r="AP527" s="101"/>
      <c r="AQ527" s="101"/>
      <c r="AR527" s="101"/>
      <c r="AS527" s="101"/>
      <c r="AT527" s="101"/>
      <c r="AU527" s="101"/>
      <c r="AV527" s="103"/>
      <c r="AW527" s="103"/>
      <c r="AX527" s="103"/>
      <c r="AY527" s="103"/>
      <c r="AZ527" s="103"/>
      <c r="BA527" s="103"/>
      <c r="BB527" s="103"/>
      <c r="BC527" s="103"/>
    </row>
    <row r="528" spans="22:55" ht="23.25" x14ac:dyDescent="0.35">
      <c r="V528" s="167"/>
      <c r="AO528" s="100"/>
      <c r="AP528" s="101"/>
      <c r="AQ528" s="101"/>
      <c r="AR528" s="101"/>
      <c r="AS528" s="101"/>
      <c r="AT528" s="101"/>
      <c r="AU528" s="101"/>
      <c r="AV528" s="103"/>
      <c r="AW528" s="103"/>
      <c r="AX528" s="103"/>
      <c r="AY528" s="103"/>
      <c r="AZ528" s="103"/>
      <c r="BA528" s="103"/>
      <c r="BB528" s="103"/>
      <c r="BC528" s="103"/>
    </row>
    <row r="529" spans="22:55" ht="23.25" x14ac:dyDescent="0.35">
      <c r="V529" s="167"/>
      <c r="AO529" s="100"/>
      <c r="AP529" s="101"/>
      <c r="AQ529" s="101"/>
      <c r="AR529" s="101"/>
      <c r="AS529" s="101"/>
      <c r="AT529" s="101"/>
      <c r="AU529" s="101"/>
      <c r="AV529" s="103"/>
      <c r="AW529" s="103"/>
      <c r="AX529" s="103"/>
      <c r="AY529" s="103"/>
      <c r="AZ529" s="103"/>
      <c r="BA529" s="103"/>
      <c r="BB529" s="103"/>
      <c r="BC529" s="103"/>
    </row>
    <row r="530" spans="22:55" ht="23.25" x14ac:dyDescent="0.35">
      <c r="V530" s="167"/>
      <c r="AO530" s="100"/>
      <c r="AP530" s="101"/>
      <c r="AQ530" s="101"/>
      <c r="AR530" s="101"/>
      <c r="AS530" s="101"/>
      <c r="AT530" s="101"/>
      <c r="AU530" s="101"/>
      <c r="AV530" s="103"/>
      <c r="AW530" s="103"/>
      <c r="AX530" s="103"/>
      <c r="AY530" s="103"/>
      <c r="AZ530" s="103"/>
      <c r="BA530" s="103"/>
      <c r="BB530" s="103"/>
      <c r="BC530" s="103"/>
    </row>
    <row r="531" spans="22:55" ht="23.25" x14ac:dyDescent="0.35">
      <c r="V531" s="167"/>
      <c r="AO531" s="100"/>
      <c r="AP531" s="101"/>
      <c r="AQ531" s="101"/>
      <c r="AR531" s="101"/>
      <c r="AS531" s="101"/>
      <c r="AT531" s="101"/>
      <c r="AU531" s="101"/>
      <c r="AV531" s="103"/>
      <c r="AW531" s="103"/>
      <c r="AX531" s="103"/>
      <c r="AY531" s="103"/>
      <c r="AZ531" s="103"/>
      <c r="BA531" s="103"/>
      <c r="BB531" s="103"/>
      <c r="BC531" s="103"/>
    </row>
    <row r="532" spans="22:55" ht="23.25" x14ac:dyDescent="0.35">
      <c r="V532" s="167"/>
      <c r="AO532" s="100"/>
      <c r="AP532" s="101"/>
      <c r="AQ532" s="101"/>
      <c r="AR532" s="101"/>
      <c r="AS532" s="101"/>
      <c r="AT532" s="101"/>
      <c r="AU532" s="101"/>
      <c r="AV532" s="103"/>
      <c r="AW532" s="103"/>
      <c r="AX532" s="103"/>
      <c r="AY532" s="103"/>
      <c r="AZ532" s="103"/>
      <c r="BA532" s="103"/>
      <c r="BB532" s="103"/>
      <c r="BC532" s="103"/>
    </row>
    <row r="533" spans="22:55" ht="23.25" x14ac:dyDescent="0.35">
      <c r="V533" s="167"/>
      <c r="AO533" s="100"/>
      <c r="AP533" s="101"/>
      <c r="AQ533" s="101"/>
      <c r="AR533" s="101"/>
      <c r="AS533" s="101"/>
      <c r="AT533" s="101"/>
      <c r="AU533" s="101"/>
      <c r="AV533" s="103"/>
      <c r="AW533" s="103"/>
      <c r="AX533" s="103"/>
      <c r="AY533" s="103"/>
      <c r="AZ533" s="103"/>
      <c r="BA533" s="103"/>
      <c r="BB533" s="103"/>
      <c r="BC533" s="103"/>
    </row>
    <row r="534" spans="22:55" ht="23.25" x14ac:dyDescent="0.35">
      <c r="V534" s="167"/>
      <c r="AO534" s="100"/>
      <c r="AP534" s="101"/>
      <c r="AQ534" s="101"/>
      <c r="AR534" s="101"/>
      <c r="AS534" s="101"/>
      <c r="AT534" s="101"/>
      <c r="AU534" s="101"/>
      <c r="AV534" s="103"/>
      <c r="AW534" s="103"/>
      <c r="AX534" s="103"/>
      <c r="AY534" s="103"/>
      <c r="AZ534" s="103"/>
      <c r="BA534" s="103"/>
      <c r="BB534" s="103"/>
      <c r="BC534" s="103"/>
    </row>
    <row r="535" spans="22:55" ht="23.25" x14ac:dyDescent="0.35">
      <c r="V535" s="167"/>
      <c r="AO535" s="100"/>
      <c r="AP535" s="101"/>
      <c r="AQ535" s="101"/>
      <c r="AR535" s="101"/>
      <c r="AS535" s="101"/>
      <c r="AT535" s="101"/>
      <c r="AU535" s="101"/>
      <c r="AV535" s="103"/>
      <c r="AW535" s="103"/>
      <c r="AX535" s="103"/>
      <c r="AY535" s="103"/>
      <c r="AZ535" s="103"/>
      <c r="BA535" s="103"/>
      <c r="BB535" s="103"/>
      <c r="BC535" s="103"/>
    </row>
    <row r="536" spans="22:55" ht="23.25" x14ac:dyDescent="0.35">
      <c r="V536" s="167"/>
      <c r="AO536" s="100"/>
      <c r="AP536" s="101"/>
      <c r="AQ536" s="101"/>
      <c r="AR536" s="101"/>
      <c r="AS536" s="101"/>
      <c r="AT536" s="101"/>
      <c r="AU536" s="101"/>
      <c r="AV536" s="103"/>
      <c r="AW536" s="103"/>
      <c r="AX536" s="103"/>
      <c r="AY536" s="103"/>
      <c r="AZ536" s="103"/>
      <c r="BA536" s="103"/>
      <c r="BB536" s="103"/>
      <c r="BC536" s="103"/>
    </row>
    <row r="537" spans="22:55" ht="23.25" x14ac:dyDescent="0.35">
      <c r="V537" s="167"/>
      <c r="AO537" s="100"/>
      <c r="AP537" s="101"/>
      <c r="AQ537" s="101"/>
      <c r="AR537" s="101"/>
      <c r="AS537" s="101"/>
      <c r="AT537" s="101"/>
      <c r="AU537" s="101"/>
      <c r="AV537" s="103"/>
      <c r="AW537" s="103"/>
      <c r="AX537" s="103"/>
      <c r="AY537" s="103"/>
      <c r="AZ537" s="103"/>
      <c r="BA537" s="103"/>
      <c r="BB537" s="103"/>
      <c r="BC537" s="103"/>
    </row>
    <row r="538" spans="22:55" ht="23.25" x14ac:dyDescent="0.35">
      <c r="V538" s="167"/>
      <c r="AO538" s="100"/>
      <c r="AP538" s="101"/>
      <c r="AQ538" s="101"/>
      <c r="AR538" s="101"/>
      <c r="AS538" s="101"/>
      <c r="AT538" s="101"/>
      <c r="AU538" s="101"/>
      <c r="AV538" s="103"/>
      <c r="AW538" s="103"/>
      <c r="AX538" s="103"/>
      <c r="AY538" s="103"/>
      <c r="AZ538" s="103"/>
      <c r="BA538" s="103"/>
      <c r="BB538" s="103"/>
      <c r="BC538" s="103"/>
    </row>
    <row r="539" spans="22:55" ht="23.25" x14ac:dyDescent="0.35">
      <c r="V539" s="167"/>
      <c r="AO539" s="100"/>
      <c r="AP539" s="101"/>
      <c r="AQ539" s="101"/>
      <c r="AR539" s="101"/>
      <c r="AS539" s="101"/>
      <c r="AT539" s="101"/>
      <c r="AU539" s="101"/>
      <c r="AV539" s="103"/>
      <c r="AW539" s="103"/>
      <c r="AX539" s="103"/>
      <c r="AY539" s="103"/>
      <c r="AZ539" s="103"/>
      <c r="BA539" s="103"/>
      <c r="BB539" s="103"/>
      <c r="BC539" s="103"/>
    </row>
    <row r="540" spans="22:55" ht="23.25" x14ac:dyDescent="0.35">
      <c r="V540" s="167"/>
      <c r="AO540" s="100"/>
      <c r="AP540" s="101"/>
      <c r="AQ540" s="101"/>
      <c r="AR540" s="101"/>
      <c r="AS540" s="101"/>
      <c r="AT540" s="101"/>
      <c r="AU540" s="101"/>
      <c r="AV540" s="103"/>
      <c r="AW540" s="103"/>
      <c r="AX540" s="103"/>
      <c r="AY540" s="103"/>
      <c r="AZ540" s="103"/>
      <c r="BA540" s="103"/>
      <c r="BB540" s="103"/>
      <c r="BC540" s="103"/>
    </row>
    <row r="541" spans="22:55" ht="23.25" x14ac:dyDescent="0.35">
      <c r="V541" s="167"/>
      <c r="AO541" s="100"/>
      <c r="AP541" s="101"/>
      <c r="AQ541" s="101"/>
      <c r="AR541" s="101"/>
      <c r="AS541" s="101"/>
      <c r="AT541" s="101"/>
      <c r="AU541" s="101"/>
      <c r="AV541" s="103"/>
      <c r="AW541" s="103"/>
      <c r="AX541" s="103"/>
      <c r="AY541" s="103"/>
      <c r="AZ541" s="103"/>
      <c r="BA541" s="103"/>
      <c r="BB541" s="103"/>
      <c r="BC541" s="103"/>
    </row>
    <row r="542" spans="22:55" ht="23.25" x14ac:dyDescent="0.35">
      <c r="V542" s="167"/>
      <c r="AO542" s="100"/>
      <c r="AP542" s="101"/>
      <c r="AQ542" s="101"/>
      <c r="AR542" s="101"/>
      <c r="AS542" s="101"/>
      <c r="AT542" s="101"/>
      <c r="AU542" s="101"/>
      <c r="AV542" s="103"/>
      <c r="AW542" s="103"/>
      <c r="AX542" s="103"/>
      <c r="AY542" s="103"/>
      <c r="AZ542" s="103"/>
      <c r="BA542" s="103"/>
      <c r="BB542" s="103"/>
      <c r="BC542" s="103"/>
    </row>
    <row r="543" spans="22:55" ht="23.25" x14ac:dyDescent="0.35">
      <c r="V543" s="167"/>
      <c r="AO543" s="100"/>
      <c r="AP543" s="101"/>
      <c r="AQ543" s="101"/>
      <c r="AR543" s="101"/>
      <c r="AS543" s="101"/>
      <c r="AT543" s="101"/>
      <c r="AU543" s="101"/>
      <c r="AV543" s="103"/>
      <c r="AW543" s="103"/>
      <c r="AX543" s="103"/>
      <c r="AY543" s="103"/>
      <c r="AZ543" s="103"/>
      <c r="BA543" s="103"/>
      <c r="BB543" s="103"/>
      <c r="BC543" s="103"/>
    </row>
    <row r="544" spans="22:55" ht="23.25" x14ac:dyDescent="0.35">
      <c r="V544" s="167"/>
      <c r="AO544" s="100"/>
      <c r="AP544" s="101"/>
      <c r="AQ544" s="101"/>
      <c r="AR544" s="101"/>
      <c r="AS544" s="101"/>
      <c r="AT544" s="101"/>
      <c r="AU544" s="101"/>
      <c r="AV544" s="103"/>
      <c r="AW544" s="103"/>
      <c r="AX544" s="103"/>
      <c r="AY544" s="103"/>
      <c r="AZ544" s="103"/>
      <c r="BA544" s="103"/>
      <c r="BB544" s="103"/>
      <c r="BC544" s="103"/>
    </row>
    <row r="545" spans="22:55" ht="23.25" x14ac:dyDescent="0.35">
      <c r="V545" s="167"/>
      <c r="AO545" s="100"/>
      <c r="AP545" s="101"/>
      <c r="AQ545" s="101"/>
      <c r="AR545" s="101"/>
      <c r="AS545" s="101"/>
      <c r="AT545" s="101"/>
      <c r="AU545" s="101"/>
      <c r="AV545" s="103"/>
      <c r="AW545" s="103"/>
      <c r="AX545" s="103"/>
      <c r="AY545" s="103"/>
      <c r="AZ545" s="103"/>
      <c r="BA545" s="103"/>
      <c r="BB545" s="103"/>
      <c r="BC545" s="103"/>
    </row>
    <row r="546" spans="22:55" ht="23.25" x14ac:dyDescent="0.35">
      <c r="V546" s="167"/>
      <c r="AO546" s="100"/>
      <c r="AP546" s="101"/>
      <c r="AQ546" s="101"/>
      <c r="AR546" s="101"/>
      <c r="AS546" s="101"/>
      <c r="AT546" s="101"/>
      <c r="AU546" s="101"/>
      <c r="AV546" s="103"/>
      <c r="AW546" s="103"/>
      <c r="AX546" s="103"/>
      <c r="AY546" s="103"/>
      <c r="AZ546" s="103"/>
      <c r="BA546" s="103"/>
      <c r="BB546" s="103"/>
      <c r="BC546" s="103"/>
    </row>
    <row r="547" spans="22:55" ht="23.25" x14ac:dyDescent="0.35">
      <c r="V547" s="167"/>
      <c r="AO547" s="100"/>
      <c r="AP547" s="101"/>
      <c r="AQ547" s="101"/>
      <c r="AR547" s="101"/>
      <c r="AS547" s="101"/>
      <c r="AT547" s="101"/>
      <c r="AU547" s="101"/>
      <c r="AV547" s="103"/>
      <c r="AW547" s="103"/>
      <c r="AX547" s="103"/>
      <c r="AY547" s="103"/>
      <c r="AZ547" s="103"/>
      <c r="BA547" s="103"/>
      <c r="BB547" s="103"/>
      <c r="BC547" s="103"/>
    </row>
    <row r="548" spans="22:55" ht="23.25" x14ac:dyDescent="0.35">
      <c r="V548" s="167"/>
      <c r="AO548" s="100"/>
      <c r="AP548" s="101"/>
      <c r="AQ548" s="101"/>
      <c r="AR548" s="101"/>
      <c r="AS548" s="101"/>
      <c r="AT548" s="101"/>
      <c r="AU548" s="101"/>
      <c r="AV548" s="103"/>
      <c r="AW548" s="103"/>
      <c r="AX548" s="103"/>
      <c r="AY548" s="103"/>
      <c r="AZ548" s="103"/>
      <c r="BA548" s="103"/>
      <c r="BB548" s="103"/>
      <c r="BC548" s="103"/>
    </row>
    <row r="549" spans="22:55" ht="23.25" x14ac:dyDescent="0.35">
      <c r="V549" s="167"/>
      <c r="AO549" s="100"/>
      <c r="AP549" s="101"/>
      <c r="AQ549" s="101"/>
      <c r="AR549" s="101"/>
      <c r="AS549" s="101"/>
      <c r="AT549" s="101"/>
      <c r="AU549" s="101"/>
      <c r="AV549" s="103"/>
      <c r="AW549" s="103"/>
      <c r="AX549" s="103"/>
      <c r="AY549" s="103"/>
      <c r="AZ549" s="103"/>
      <c r="BA549" s="103"/>
      <c r="BB549" s="103"/>
      <c r="BC549" s="103"/>
    </row>
    <row r="550" spans="22:55" ht="23.25" x14ac:dyDescent="0.35">
      <c r="V550" s="167"/>
      <c r="AO550" s="100"/>
      <c r="AP550" s="101"/>
      <c r="AQ550" s="101"/>
      <c r="AR550" s="101"/>
      <c r="AS550" s="101"/>
      <c r="AT550" s="101"/>
      <c r="AU550" s="101"/>
      <c r="AV550" s="103"/>
      <c r="AW550" s="103"/>
      <c r="AX550" s="103"/>
      <c r="AY550" s="103"/>
      <c r="AZ550" s="103"/>
      <c r="BA550" s="103"/>
      <c r="BB550" s="103"/>
      <c r="BC550" s="103"/>
    </row>
    <row r="551" spans="22:55" ht="23.25" x14ac:dyDescent="0.35">
      <c r="V551" s="167"/>
      <c r="AO551" s="100"/>
      <c r="AP551" s="101"/>
      <c r="AQ551" s="101"/>
      <c r="AR551" s="101"/>
      <c r="AS551" s="101"/>
      <c r="AT551" s="101"/>
      <c r="AU551" s="101"/>
      <c r="AV551" s="103"/>
      <c r="AW551" s="103"/>
      <c r="AX551" s="103"/>
      <c r="AY551" s="103"/>
      <c r="AZ551" s="103"/>
      <c r="BA551" s="103"/>
      <c r="BB551" s="103"/>
      <c r="BC551" s="103"/>
    </row>
    <row r="552" spans="22:55" ht="23.25" x14ac:dyDescent="0.35">
      <c r="V552" s="167"/>
      <c r="AO552" s="100"/>
      <c r="AP552" s="101"/>
      <c r="AQ552" s="101"/>
      <c r="AR552" s="101"/>
      <c r="AS552" s="101"/>
      <c r="AT552" s="101"/>
      <c r="AU552" s="101"/>
      <c r="AV552" s="103"/>
      <c r="AW552" s="103"/>
      <c r="AX552" s="103"/>
      <c r="AY552" s="103"/>
      <c r="AZ552" s="103"/>
      <c r="BA552" s="103"/>
      <c r="BB552" s="103"/>
      <c r="BC552" s="103"/>
    </row>
    <row r="553" spans="22:55" ht="23.25" x14ac:dyDescent="0.35">
      <c r="V553" s="167"/>
      <c r="AO553" s="100"/>
      <c r="AP553" s="101"/>
      <c r="AQ553" s="101"/>
      <c r="AR553" s="101"/>
      <c r="AS553" s="101"/>
      <c r="AT553" s="101"/>
      <c r="AU553" s="101"/>
      <c r="AV553" s="103"/>
      <c r="AW553" s="103"/>
      <c r="AX553" s="103"/>
      <c r="AY553" s="103"/>
      <c r="AZ553" s="103"/>
      <c r="BA553" s="103"/>
      <c r="BB553" s="103"/>
      <c r="BC553" s="103"/>
    </row>
    <row r="554" spans="22:55" ht="23.25" x14ac:dyDescent="0.35">
      <c r="V554" s="167"/>
      <c r="AO554" s="100"/>
      <c r="AP554" s="101"/>
      <c r="AQ554" s="101"/>
      <c r="AR554" s="101"/>
      <c r="AS554" s="101"/>
      <c r="AT554" s="101"/>
      <c r="AU554" s="101"/>
      <c r="AV554" s="103"/>
      <c r="AW554" s="103"/>
      <c r="AX554" s="103"/>
      <c r="AY554" s="103"/>
      <c r="AZ554" s="103"/>
      <c r="BA554" s="103"/>
      <c r="BB554" s="103"/>
      <c r="BC554" s="103"/>
    </row>
    <row r="555" spans="22:55" ht="23.25" x14ac:dyDescent="0.35">
      <c r="V555" s="167"/>
      <c r="AO555" s="100"/>
      <c r="AP555" s="101"/>
      <c r="AQ555" s="101"/>
      <c r="AR555" s="101"/>
      <c r="AS555" s="101"/>
      <c r="AT555" s="101"/>
      <c r="AU555" s="101"/>
      <c r="AV555" s="103"/>
      <c r="AW555" s="103"/>
      <c r="AX555" s="103"/>
      <c r="AY555" s="103"/>
      <c r="AZ555" s="103"/>
      <c r="BA555" s="103"/>
      <c r="BB555" s="103"/>
      <c r="BC555" s="103"/>
    </row>
    <row r="556" spans="22:55" ht="23.25" x14ac:dyDescent="0.35">
      <c r="V556" s="167"/>
      <c r="AO556" s="100"/>
      <c r="AP556" s="101"/>
      <c r="AQ556" s="101"/>
      <c r="AR556" s="101"/>
      <c r="AS556" s="101"/>
      <c r="AT556" s="101"/>
      <c r="AU556" s="101"/>
      <c r="AV556" s="103"/>
      <c r="AW556" s="103"/>
      <c r="AX556" s="103"/>
      <c r="AY556" s="103"/>
      <c r="AZ556" s="103"/>
      <c r="BA556" s="103"/>
      <c r="BB556" s="103"/>
      <c r="BC556" s="103"/>
    </row>
    <row r="557" spans="22:55" ht="23.25" x14ac:dyDescent="0.35">
      <c r="V557" s="167"/>
      <c r="AO557" s="100"/>
      <c r="AP557" s="101"/>
      <c r="AQ557" s="101"/>
      <c r="AR557" s="101"/>
      <c r="AS557" s="101"/>
      <c r="AT557" s="101"/>
      <c r="AU557" s="101"/>
      <c r="AV557" s="103"/>
      <c r="AW557" s="103"/>
      <c r="AX557" s="103"/>
      <c r="AY557" s="103"/>
      <c r="AZ557" s="103"/>
      <c r="BA557" s="103"/>
      <c r="BB557" s="103"/>
      <c r="BC557" s="103"/>
    </row>
    <row r="558" spans="22:55" ht="23.25" x14ac:dyDescent="0.35">
      <c r="V558" s="167"/>
      <c r="AO558" s="100"/>
      <c r="AP558" s="101"/>
      <c r="AQ558" s="101"/>
      <c r="AR558" s="101"/>
      <c r="AS558" s="101"/>
      <c r="AT558" s="101"/>
      <c r="AU558" s="101"/>
      <c r="AV558" s="103"/>
      <c r="AW558" s="103"/>
      <c r="AX558" s="103"/>
      <c r="AY558" s="103"/>
      <c r="AZ558" s="103"/>
      <c r="BA558" s="103"/>
      <c r="BB558" s="103"/>
      <c r="BC558" s="103"/>
    </row>
    <row r="559" spans="22:55" ht="23.25" x14ac:dyDescent="0.35">
      <c r="V559" s="167"/>
      <c r="AO559" s="100"/>
      <c r="AP559" s="101"/>
      <c r="AQ559" s="101"/>
      <c r="AR559" s="101"/>
      <c r="AS559" s="101"/>
      <c r="AT559" s="101"/>
      <c r="AU559" s="101"/>
      <c r="AV559" s="103"/>
      <c r="AW559" s="103"/>
      <c r="AX559" s="103"/>
      <c r="AY559" s="103"/>
      <c r="AZ559" s="103"/>
      <c r="BA559" s="103"/>
      <c r="BB559" s="103"/>
      <c r="BC559" s="103"/>
    </row>
    <row r="560" spans="22:55" ht="23.25" x14ac:dyDescent="0.35">
      <c r="V560" s="167"/>
      <c r="AO560" s="100"/>
      <c r="AP560" s="101"/>
      <c r="AQ560" s="101"/>
      <c r="AR560" s="101"/>
      <c r="AS560" s="101"/>
      <c r="AT560" s="101"/>
      <c r="AU560" s="101"/>
      <c r="AV560" s="103"/>
      <c r="AW560" s="103"/>
      <c r="AX560" s="103"/>
      <c r="AY560" s="103"/>
      <c r="AZ560" s="103"/>
      <c r="BA560" s="103"/>
      <c r="BB560" s="103"/>
      <c r="BC560" s="103"/>
    </row>
    <row r="561" spans="22:55" ht="23.25" x14ac:dyDescent="0.35">
      <c r="V561" s="167"/>
      <c r="AO561" s="100"/>
      <c r="AP561" s="101"/>
      <c r="AQ561" s="101"/>
      <c r="AR561" s="101"/>
      <c r="AS561" s="101"/>
      <c r="AT561" s="101"/>
      <c r="AU561" s="101"/>
      <c r="AV561" s="103"/>
      <c r="AW561" s="103"/>
      <c r="AX561" s="103"/>
      <c r="AY561" s="103"/>
      <c r="AZ561" s="103"/>
      <c r="BA561" s="103"/>
      <c r="BB561" s="103"/>
      <c r="BC561" s="103"/>
    </row>
    <row r="562" spans="22:55" ht="23.25" x14ac:dyDescent="0.35">
      <c r="V562" s="167"/>
      <c r="AO562" s="100"/>
      <c r="AP562" s="101"/>
      <c r="AQ562" s="101"/>
      <c r="AR562" s="101"/>
      <c r="AS562" s="101"/>
      <c r="AT562" s="101"/>
      <c r="AU562" s="101"/>
      <c r="AV562" s="103"/>
      <c r="AW562" s="103"/>
      <c r="AX562" s="103"/>
      <c r="AY562" s="103"/>
      <c r="AZ562" s="103"/>
      <c r="BA562" s="103"/>
      <c r="BB562" s="103"/>
      <c r="BC562" s="103"/>
    </row>
    <row r="563" spans="22:55" ht="23.25" x14ac:dyDescent="0.35">
      <c r="V563" s="167"/>
      <c r="AO563" s="100"/>
      <c r="AP563" s="101"/>
      <c r="AQ563" s="101"/>
      <c r="AR563" s="101"/>
      <c r="AS563" s="101"/>
      <c r="AT563" s="101"/>
      <c r="AU563" s="101"/>
      <c r="AV563" s="103"/>
      <c r="AW563" s="103"/>
      <c r="AX563" s="103"/>
      <c r="AY563" s="103"/>
      <c r="AZ563" s="103"/>
      <c r="BA563" s="103"/>
      <c r="BB563" s="103"/>
      <c r="BC563" s="103"/>
    </row>
    <row r="564" spans="22:55" ht="23.25" x14ac:dyDescent="0.35">
      <c r="V564" s="167"/>
      <c r="AO564" s="100"/>
      <c r="AP564" s="101"/>
      <c r="AQ564" s="101"/>
      <c r="AR564" s="101"/>
      <c r="AS564" s="101"/>
      <c r="AT564" s="101"/>
      <c r="AU564" s="101"/>
      <c r="AV564" s="103"/>
      <c r="AW564" s="103"/>
      <c r="AX564" s="103"/>
      <c r="AY564" s="103"/>
      <c r="AZ564" s="103"/>
      <c r="BA564" s="103"/>
      <c r="BB564" s="103"/>
      <c r="BC564" s="103"/>
    </row>
    <row r="565" spans="22:55" ht="23.25" x14ac:dyDescent="0.35">
      <c r="V565" s="167"/>
      <c r="AO565" s="100"/>
      <c r="AP565" s="101"/>
      <c r="AQ565" s="101"/>
      <c r="AR565" s="101"/>
      <c r="AS565" s="101"/>
      <c r="AT565" s="101"/>
      <c r="AU565" s="101"/>
      <c r="AV565" s="103"/>
      <c r="AW565" s="103"/>
      <c r="AX565" s="103"/>
      <c r="AY565" s="103"/>
      <c r="AZ565" s="103"/>
      <c r="BA565" s="103"/>
      <c r="BB565" s="103"/>
      <c r="BC565" s="103"/>
    </row>
    <row r="566" spans="22:55" ht="23.25" x14ac:dyDescent="0.35">
      <c r="V566" s="167"/>
      <c r="AO566" s="100"/>
      <c r="AP566" s="101"/>
      <c r="AQ566" s="101"/>
      <c r="AR566" s="101"/>
      <c r="AS566" s="101"/>
      <c r="AT566" s="101"/>
      <c r="AU566" s="101"/>
      <c r="AV566" s="103"/>
      <c r="AW566" s="103"/>
      <c r="AX566" s="103"/>
      <c r="AY566" s="103"/>
      <c r="AZ566" s="103"/>
      <c r="BA566" s="103"/>
      <c r="BB566" s="103"/>
      <c r="BC566" s="103"/>
    </row>
    <row r="567" spans="22:55" ht="23.25" x14ac:dyDescent="0.35">
      <c r="V567" s="167"/>
      <c r="AO567" s="100"/>
      <c r="AP567" s="101"/>
      <c r="AQ567" s="101"/>
      <c r="AR567" s="101"/>
      <c r="AS567" s="101"/>
      <c r="AT567" s="101"/>
      <c r="AU567" s="101"/>
      <c r="AV567" s="103"/>
      <c r="AW567" s="103"/>
      <c r="AX567" s="103"/>
      <c r="AY567" s="103"/>
      <c r="AZ567" s="103"/>
      <c r="BA567" s="103"/>
      <c r="BB567" s="103"/>
      <c r="BC567" s="103"/>
    </row>
    <row r="568" spans="22:55" ht="23.25" x14ac:dyDescent="0.35">
      <c r="V568" s="167"/>
      <c r="AO568" s="100"/>
      <c r="AP568" s="101"/>
      <c r="AQ568" s="101"/>
      <c r="AR568" s="101"/>
      <c r="AS568" s="101"/>
      <c r="AT568" s="101"/>
      <c r="AU568" s="101"/>
      <c r="AV568" s="103"/>
      <c r="AW568" s="103"/>
      <c r="AX568" s="103"/>
      <c r="AY568" s="103"/>
      <c r="AZ568" s="103"/>
      <c r="BA568" s="103"/>
      <c r="BB568" s="103"/>
      <c r="BC568" s="103"/>
    </row>
    <row r="569" spans="22:55" ht="23.25" x14ac:dyDescent="0.35">
      <c r="V569" s="167"/>
      <c r="AO569" s="100"/>
      <c r="AP569" s="101"/>
      <c r="AQ569" s="101"/>
      <c r="AR569" s="101"/>
      <c r="AS569" s="101"/>
      <c r="AT569" s="101"/>
      <c r="AU569" s="101"/>
      <c r="AV569" s="103"/>
      <c r="AW569" s="103"/>
      <c r="AX569" s="103"/>
      <c r="AY569" s="103"/>
      <c r="AZ569" s="103"/>
      <c r="BA569" s="103"/>
      <c r="BB569" s="103"/>
      <c r="BC569" s="103"/>
    </row>
    <row r="570" spans="22:55" ht="23.25" x14ac:dyDescent="0.35">
      <c r="V570" s="167"/>
      <c r="AO570" s="100"/>
      <c r="AP570" s="101"/>
      <c r="AQ570" s="101"/>
      <c r="AR570" s="101"/>
      <c r="AS570" s="101"/>
      <c r="AT570" s="101"/>
      <c r="AU570" s="101"/>
      <c r="AV570" s="103"/>
      <c r="AW570" s="103"/>
      <c r="AX570" s="103"/>
      <c r="AY570" s="103"/>
      <c r="AZ570" s="103"/>
      <c r="BA570" s="103"/>
      <c r="BB570" s="103"/>
      <c r="BC570" s="103"/>
    </row>
    <row r="571" spans="22:55" ht="23.25" x14ac:dyDescent="0.35">
      <c r="V571" s="167"/>
      <c r="AO571" s="100"/>
      <c r="AP571" s="101"/>
      <c r="AQ571" s="101"/>
      <c r="AR571" s="101"/>
      <c r="AS571" s="101"/>
      <c r="AT571" s="101"/>
      <c r="AU571" s="101"/>
      <c r="AV571" s="103"/>
      <c r="AW571" s="103"/>
      <c r="AX571" s="103"/>
      <c r="AY571" s="103"/>
      <c r="AZ571" s="103"/>
      <c r="BA571" s="103"/>
      <c r="BB571" s="103"/>
      <c r="BC571" s="103"/>
    </row>
    <row r="572" spans="22:55" ht="23.25" x14ac:dyDescent="0.35">
      <c r="V572" s="167"/>
      <c r="AO572" s="100"/>
      <c r="AP572" s="101"/>
      <c r="AQ572" s="101"/>
      <c r="AR572" s="101"/>
      <c r="AS572" s="101"/>
      <c r="AT572" s="101"/>
      <c r="AU572" s="101"/>
      <c r="AV572" s="103"/>
      <c r="AW572" s="103"/>
      <c r="AX572" s="103"/>
      <c r="AY572" s="103"/>
      <c r="AZ572" s="103"/>
      <c r="BA572" s="103"/>
      <c r="BB572" s="103"/>
      <c r="BC572" s="103"/>
    </row>
    <row r="573" spans="22:55" ht="23.25" x14ac:dyDescent="0.35">
      <c r="V573" s="167"/>
      <c r="AO573" s="100"/>
      <c r="AP573" s="101"/>
      <c r="AQ573" s="101"/>
      <c r="AR573" s="101"/>
      <c r="AS573" s="101"/>
      <c r="AT573" s="101"/>
      <c r="AU573" s="101"/>
      <c r="AV573" s="103"/>
      <c r="AW573" s="103"/>
      <c r="AX573" s="103"/>
      <c r="AY573" s="103"/>
      <c r="AZ573" s="103"/>
      <c r="BA573" s="103"/>
      <c r="BB573" s="103"/>
      <c r="BC573" s="103"/>
    </row>
    <row r="574" spans="22:55" ht="23.25" x14ac:dyDescent="0.35">
      <c r="V574" s="167"/>
      <c r="AO574" s="100"/>
      <c r="AP574" s="101"/>
      <c r="AQ574" s="101"/>
      <c r="AR574" s="101"/>
      <c r="AS574" s="101"/>
      <c r="AT574" s="101"/>
      <c r="AU574" s="101"/>
      <c r="AV574" s="103"/>
      <c r="AW574" s="103"/>
      <c r="AX574" s="103"/>
      <c r="AY574" s="103"/>
      <c r="AZ574" s="103"/>
      <c r="BA574" s="103"/>
      <c r="BB574" s="103"/>
      <c r="BC574" s="103"/>
    </row>
    <row r="575" spans="22:55" ht="23.25" x14ac:dyDescent="0.35">
      <c r="V575" s="167"/>
      <c r="AO575" s="100"/>
      <c r="AP575" s="101"/>
      <c r="AQ575" s="101"/>
      <c r="AR575" s="101"/>
      <c r="AS575" s="101"/>
      <c r="AT575" s="101"/>
      <c r="AU575" s="101"/>
      <c r="AV575" s="103"/>
      <c r="AW575" s="103"/>
      <c r="AX575" s="103"/>
      <c r="AY575" s="103"/>
      <c r="AZ575" s="103"/>
      <c r="BA575" s="103"/>
      <c r="BB575" s="103"/>
      <c r="BC575" s="103"/>
    </row>
    <row r="576" spans="22:55" ht="23.25" x14ac:dyDescent="0.35">
      <c r="V576" s="167"/>
      <c r="AO576" s="100"/>
      <c r="AP576" s="101"/>
      <c r="AQ576" s="101"/>
      <c r="AR576" s="101"/>
      <c r="AS576" s="101"/>
      <c r="AT576" s="101"/>
      <c r="AU576" s="101"/>
      <c r="AV576" s="103"/>
      <c r="AW576" s="103"/>
      <c r="AX576" s="103"/>
      <c r="AY576" s="103"/>
      <c r="AZ576" s="103"/>
      <c r="BA576" s="103"/>
      <c r="BB576" s="103"/>
      <c r="BC576" s="103"/>
    </row>
    <row r="577" spans="22:55" ht="23.25" x14ac:dyDescent="0.35">
      <c r="V577" s="167"/>
      <c r="AO577" s="100"/>
      <c r="AP577" s="101"/>
      <c r="AQ577" s="101"/>
      <c r="AR577" s="101"/>
      <c r="AS577" s="101"/>
      <c r="AT577" s="101"/>
      <c r="AU577" s="101"/>
      <c r="AV577" s="103"/>
      <c r="AW577" s="103"/>
      <c r="AX577" s="103"/>
      <c r="AY577" s="103"/>
      <c r="AZ577" s="103"/>
      <c r="BA577" s="103"/>
      <c r="BB577" s="103"/>
      <c r="BC577" s="103"/>
    </row>
    <row r="578" spans="22:55" ht="23.25" x14ac:dyDescent="0.35">
      <c r="V578" s="167"/>
      <c r="AO578" s="100"/>
      <c r="AP578" s="101"/>
      <c r="AQ578" s="101"/>
      <c r="AR578" s="101"/>
      <c r="AS578" s="101"/>
      <c r="AT578" s="101"/>
      <c r="AU578" s="101"/>
      <c r="AV578" s="103"/>
      <c r="AW578" s="103"/>
      <c r="AX578" s="103"/>
      <c r="AY578" s="103"/>
      <c r="AZ578" s="103"/>
      <c r="BA578" s="103"/>
      <c r="BB578" s="103"/>
      <c r="BC578" s="103"/>
    </row>
    <row r="579" spans="22:55" ht="23.25" x14ac:dyDescent="0.35">
      <c r="V579" s="167"/>
      <c r="AO579" s="100"/>
      <c r="AP579" s="101"/>
      <c r="AQ579" s="101"/>
      <c r="AR579" s="101"/>
      <c r="AS579" s="101"/>
      <c r="AT579" s="101"/>
      <c r="AU579" s="101"/>
      <c r="AV579" s="103"/>
      <c r="AW579" s="103"/>
      <c r="AX579" s="103"/>
      <c r="AY579" s="103"/>
      <c r="AZ579" s="103"/>
      <c r="BA579" s="103"/>
      <c r="BB579" s="103"/>
      <c r="BC579" s="103"/>
    </row>
    <row r="580" spans="22:55" ht="23.25" x14ac:dyDescent="0.35">
      <c r="V580" s="167"/>
      <c r="AO580" s="100"/>
      <c r="AP580" s="101"/>
      <c r="AQ580" s="101"/>
      <c r="AR580" s="101"/>
      <c r="AS580" s="101"/>
      <c r="AT580" s="101"/>
      <c r="AU580" s="101"/>
      <c r="AV580" s="103"/>
      <c r="AW580" s="103"/>
      <c r="AX580" s="103"/>
      <c r="AY580" s="103"/>
      <c r="AZ580" s="103"/>
      <c r="BA580" s="103"/>
      <c r="BB580" s="103"/>
      <c r="BC580" s="103"/>
    </row>
    <row r="581" spans="22:55" ht="23.25" x14ac:dyDescent="0.35">
      <c r="V581" s="167"/>
      <c r="AO581" s="100"/>
      <c r="AP581" s="101"/>
      <c r="AQ581" s="101"/>
      <c r="AR581" s="101"/>
      <c r="AS581" s="101"/>
      <c r="AT581" s="101"/>
      <c r="AU581" s="101"/>
      <c r="AV581" s="103"/>
      <c r="AW581" s="103"/>
      <c r="AX581" s="103"/>
      <c r="AY581" s="103"/>
      <c r="AZ581" s="103"/>
      <c r="BA581" s="103"/>
      <c r="BB581" s="103"/>
      <c r="BC581" s="103"/>
    </row>
    <row r="582" spans="22:55" ht="23.25" x14ac:dyDescent="0.35">
      <c r="V582" s="167"/>
      <c r="AO582" s="100"/>
      <c r="AP582" s="101"/>
      <c r="AQ582" s="101"/>
      <c r="AR582" s="101"/>
      <c r="AS582" s="101"/>
      <c r="AT582" s="101"/>
      <c r="AU582" s="101"/>
      <c r="AV582" s="103"/>
      <c r="AW582" s="103"/>
      <c r="AX582" s="103"/>
      <c r="AY582" s="103"/>
      <c r="AZ582" s="103"/>
      <c r="BA582" s="103"/>
      <c r="BB582" s="103"/>
      <c r="BC582" s="103"/>
    </row>
    <row r="583" spans="22:55" ht="23.25" x14ac:dyDescent="0.35">
      <c r="V583" s="167"/>
      <c r="AO583" s="100"/>
      <c r="AP583" s="101"/>
      <c r="AQ583" s="101"/>
      <c r="AR583" s="101"/>
      <c r="AS583" s="101"/>
      <c r="AT583" s="101"/>
      <c r="AU583" s="101"/>
      <c r="AV583" s="103"/>
      <c r="AW583" s="103"/>
      <c r="AX583" s="103"/>
      <c r="AY583" s="103"/>
      <c r="AZ583" s="103"/>
      <c r="BA583" s="103"/>
      <c r="BB583" s="103"/>
      <c r="BC583" s="103"/>
    </row>
    <row r="584" spans="22:55" ht="23.25" x14ac:dyDescent="0.35">
      <c r="V584" s="167"/>
      <c r="AO584" s="100"/>
      <c r="AP584" s="101"/>
      <c r="AQ584" s="101"/>
      <c r="AR584" s="101"/>
      <c r="AS584" s="101"/>
      <c r="AT584" s="101"/>
      <c r="AU584" s="101"/>
      <c r="AV584" s="103"/>
      <c r="AW584" s="103"/>
      <c r="AX584" s="103"/>
      <c r="AY584" s="103"/>
      <c r="AZ584" s="103"/>
      <c r="BA584" s="103"/>
      <c r="BB584" s="103"/>
      <c r="BC584" s="103"/>
    </row>
    <row r="585" spans="22:55" ht="23.25" x14ac:dyDescent="0.35">
      <c r="V585" s="167"/>
      <c r="AO585" s="100"/>
      <c r="AP585" s="101"/>
      <c r="AQ585" s="101"/>
      <c r="AR585" s="101"/>
      <c r="AS585" s="101"/>
      <c r="AT585" s="101"/>
      <c r="AU585" s="101"/>
      <c r="AV585" s="103"/>
      <c r="AW585" s="103"/>
      <c r="AX585" s="103"/>
      <c r="AY585" s="103"/>
      <c r="AZ585" s="103"/>
      <c r="BA585" s="103"/>
      <c r="BB585" s="103"/>
      <c r="BC585" s="103"/>
    </row>
    <row r="586" spans="22:55" ht="23.25" x14ac:dyDescent="0.35">
      <c r="V586" s="167"/>
      <c r="AO586" s="100"/>
      <c r="AP586" s="101"/>
      <c r="AQ586" s="101"/>
      <c r="AR586" s="101"/>
      <c r="AS586" s="101"/>
      <c r="AT586" s="101"/>
      <c r="AU586" s="101"/>
      <c r="AV586" s="103"/>
      <c r="AW586" s="103"/>
      <c r="AX586" s="103"/>
      <c r="AY586" s="103"/>
      <c r="AZ586" s="103"/>
      <c r="BA586" s="103"/>
      <c r="BB586" s="103"/>
      <c r="BC586" s="103"/>
    </row>
    <row r="587" spans="22:55" ht="23.25" x14ac:dyDescent="0.35">
      <c r="V587" s="167"/>
      <c r="AO587" s="100"/>
      <c r="AP587" s="101"/>
      <c r="AQ587" s="101"/>
      <c r="AR587" s="101"/>
      <c r="AS587" s="101"/>
      <c r="AT587" s="101"/>
      <c r="AU587" s="101"/>
      <c r="AV587" s="103"/>
      <c r="AW587" s="103"/>
      <c r="AX587" s="103"/>
      <c r="AY587" s="103"/>
      <c r="AZ587" s="103"/>
      <c r="BA587" s="103"/>
      <c r="BB587" s="103"/>
      <c r="BC587" s="103"/>
    </row>
    <row r="588" spans="22:55" ht="23.25" x14ac:dyDescent="0.35">
      <c r="V588" s="167"/>
      <c r="AO588" s="100"/>
      <c r="AP588" s="101"/>
      <c r="AQ588" s="101"/>
      <c r="AR588" s="101"/>
      <c r="AS588" s="101"/>
      <c r="AT588" s="101"/>
      <c r="AU588" s="101"/>
      <c r="AV588" s="103"/>
      <c r="AW588" s="103"/>
      <c r="AX588" s="103"/>
      <c r="AY588" s="103"/>
      <c r="AZ588" s="103"/>
      <c r="BA588" s="103"/>
      <c r="BB588" s="103"/>
      <c r="BC588" s="103"/>
    </row>
    <row r="589" spans="22:55" ht="23.25" x14ac:dyDescent="0.35">
      <c r="V589" s="167"/>
      <c r="AO589" s="100"/>
      <c r="AP589" s="101"/>
      <c r="AQ589" s="101"/>
      <c r="AR589" s="101"/>
      <c r="AS589" s="101"/>
      <c r="AT589" s="101"/>
      <c r="AU589" s="101"/>
      <c r="AV589" s="103"/>
      <c r="AW589" s="103"/>
      <c r="AX589" s="103"/>
      <c r="AY589" s="103"/>
      <c r="AZ589" s="103"/>
      <c r="BA589" s="103"/>
      <c r="BB589" s="103"/>
      <c r="BC589" s="103"/>
    </row>
    <row r="590" spans="22:55" ht="23.25" x14ac:dyDescent="0.35">
      <c r="V590" s="167"/>
      <c r="AO590" s="100"/>
      <c r="AP590" s="101"/>
      <c r="AQ590" s="101"/>
      <c r="AR590" s="101"/>
      <c r="AS590" s="101"/>
      <c r="AT590" s="101"/>
      <c r="AU590" s="101"/>
      <c r="AV590" s="103"/>
      <c r="AW590" s="103"/>
      <c r="AX590" s="103"/>
      <c r="AY590" s="103"/>
      <c r="AZ590" s="103"/>
      <c r="BA590" s="103"/>
      <c r="BB590" s="103"/>
      <c r="BC590" s="103"/>
    </row>
    <row r="591" spans="22:55" ht="23.25" x14ac:dyDescent="0.35">
      <c r="V591" s="167"/>
      <c r="AO591" s="100"/>
      <c r="AP591" s="101"/>
      <c r="AQ591" s="101"/>
      <c r="AR591" s="101"/>
      <c r="AS591" s="101"/>
      <c r="AT591" s="101"/>
      <c r="AU591" s="101"/>
      <c r="AV591" s="103"/>
      <c r="AW591" s="103"/>
      <c r="AX591" s="103"/>
      <c r="AY591" s="103"/>
      <c r="AZ591" s="103"/>
      <c r="BA591" s="103"/>
      <c r="BB591" s="103"/>
      <c r="BC591" s="103"/>
    </row>
    <row r="592" spans="22:55" ht="23.25" x14ac:dyDescent="0.35">
      <c r="V592" s="167"/>
      <c r="AO592" s="100"/>
      <c r="AP592" s="101"/>
      <c r="AQ592" s="101"/>
      <c r="AR592" s="101"/>
      <c r="AS592" s="101"/>
      <c r="AT592" s="101"/>
      <c r="AU592" s="101"/>
      <c r="AV592" s="103"/>
      <c r="AW592" s="103"/>
      <c r="AX592" s="103"/>
      <c r="AY592" s="103"/>
      <c r="AZ592" s="103"/>
      <c r="BA592" s="103"/>
      <c r="BB592" s="103"/>
      <c r="BC592" s="103"/>
    </row>
    <row r="593" spans="22:55" ht="23.25" x14ac:dyDescent="0.35">
      <c r="V593" s="167"/>
      <c r="AO593" s="100"/>
      <c r="AP593" s="101"/>
      <c r="AQ593" s="101"/>
      <c r="AR593" s="101"/>
      <c r="AS593" s="101"/>
      <c r="AT593" s="101"/>
      <c r="AU593" s="101"/>
      <c r="AV593" s="103"/>
      <c r="AW593" s="103"/>
      <c r="AX593" s="103"/>
      <c r="AY593" s="103"/>
      <c r="AZ593" s="103"/>
      <c r="BA593" s="103"/>
      <c r="BB593" s="103"/>
      <c r="BC593" s="103"/>
    </row>
    <row r="594" spans="22:55" ht="23.25" x14ac:dyDescent="0.35">
      <c r="V594" s="167"/>
      <c r="AO594" s="100"/>
      <c r="AP594" s="101"/>
      <c r="AQ594" s="101"/>
      <c r="AR594" s="101"/>
      <c r="AS594" s="101"/>
      <c r="AT594" s="101"/>
      <c r="AU594" s="101"/>
      <c r="AV594" s="103"/>
      <c r="AW594" s="103"/>
      <c r="AX594" s="103"/>
      <c r="AY594" s="103"/>
      <c r="AZ594" s="103"/>
      <c r="BA594" s="103"/>
      <c r="BB594" s="103"/>
      <c r="BC594" s="103"/>
    </row>
    <row r="595" spans="22:55" ht="23.25" x14ac:dyDescent="0.35">
      <c r="V595" s="167"/>
      <c r="AO595" s="100"/>
      <c r="AP595" s="101"/>
      <c r="AQ595" s="101"/>
      <c r="AR595" s="101"/>
      <c r="AS595" s="101"/>
      <c r="AT595" s="101"/>
      <c r="AU595" s="101"/>
      <c r="AV595" s="103"/>
      <c r="AW595" s="103"/>
      <c r="AX595" s="103"/>
      <c r="AY595" s="103"/>
      <c r="AZ595" s="103"/>
      <c r="BA595" s="103"/>
      <c r="BB595" s="103"/>
      <c r="BC595" s="103"/>
    </row>
    <row r="596" spans="22:55" ht="23.25" x14ac:dyDescent="0.35">
      <c r="V596" s="167"/>
      <c r="AO596" s="100"/>
      <c r="AP596" s="101"/>
      <c r="AQ596" s="101"/>
      <c r="AR596" s="101"/>
      <c r="AS596" s="101"/>
      <c r="AT596" s="101"/>
      <c r="AU596" s="101"/>
      <c r="AV596" s="103"/>
      <c r="AW596" s="103"/>
      <c r="AX596" s="103"/>
      <c r="AY596" s="103"/>
      <c r="AZ596" s="103"/>
      <c r="BA596" s="103"/>
      <c r="BB596" s="103"/>
      <c r="BC596" s="103"/>
    </row>
    <row r="597" spans="22:55" ht="23.25" x14ac:dyDescent="0.35">
      <c r="V597" s="167"/>
      <c r="AO597" s="100"/>
      <c r="AP597" s="101"/>
      <c r="AQ597" s="101"/>
      <c r="AR597" s="101"/>
      <c r="AS597" s="101"/>
      <c r="AT597" s="101"/>
      <c r="AU597" s="101"/>
      <c r="AV597" s="103"/>
      <c r="AW597" s="103"/>
      <c r="AX597" s="103"/>
      <c r="AY597" s="103"/>
      <c r="AZ597" s="103"/>
      <c r="BA597" s="103"/>
      <c r="BB597" s="103"/>
      <c r="BC597" s="103"/>
    </row>
    <row r="598" spans="22:55" ht="23.25" x14ac:dyDescent="0.35">
      <c r="V598" s="167"/>
      <c r="AO598" s="100"/>
      <c r="AP598" s="101"/>
      <c r="AQ598" s="101"/>
      <c r="AR598" s="101"/>
      <c r="AS598" s="101"/>
      <c r="AT598" s="101"/>
      <c r="AU598" s="101"/>
      <c r="AV598" s="103"/>
      <c r="AW598" s="103"/>
      <c r="AX598" s="103"/>
      <c r="AY598" s="103"/>
      <c r="AZ598" s="103"/>
      <c r="BA598" s="103"/>
      <c r="BB598" s="103"/>
      <c r="BC598" s="103"/>
    </row>
    <row r="599" spans="22:55" ht="23.25" x14ac:dyDescent="0.35">
      <c r="V599" s="167"/>
      <c r="AO599" s="100"/>
      <c r="AP599" s="101"/>
      <c r="AQ599" s="101"/>
      <c r="AR599" s="101"/>
      <c r="AS599" s="101"/>
      <c r="AT599" s="101"/>
      <c r="AU599" s="101"/>
      <c r="AV599" s="103"/>
      <c r="AW599" s="103"/>
      <c r="AX599" s="103"/>
      <c r="AY599" s="103"/>
      <c r="AZ599" s="103"/>
      <c r="BA599" s="103"/>
      <c r="BB599" s="103"/>
      <c r="BC599" s="103"/>
    </row>
    <row r="600" spans="22:55" ht="23.25" x14ac:dyDescent="0.35">
      <c r="V600" s="167"/>
      <c r="AO600" s="100"/>
      <c r="AP600" s="101"/>
      <c r="AQ600" s="101"/>
      <c r="AR600" s="101"/>
      <c r="AS600" s="101"/>
      <c r="AT600" s="101"/>
      <c r="AU600" s="101"/>
      <c r="AV600" s="103"/>
      <c r="AW600" s="103"/>
      <c r="AX600" s="103"/>
      <c r="AY600" s="103"/>
      <c r="AZ600" s="103"/>
      <c r="BA600" s="103"/>
      <c r="BB600" s="103"/>
      <c r="BC600" s="103"/>
    </row>
    <row r="601" spans="22:55" ht="23.25" x14ac:dyDescent="0.35">
      <c r="V601" s="167"/>
      <c r="AO601" s="100"/>
      <c r="AP601" s="101"/>
      <c r="AQ601" s="101"/>
      <c r="AR601" s="101"/>
      <c r="AS601" s="101"/>
      <c r="AT601" s="101"/>
      <c r="AU601" s="101"/>
      <c r="AV601" s="103"/>
      <c r="AW601" s="103"/>
      <c r="AX601" s="103"/>
      <c r="AY601" s="103"/>
      <c r="AZ601" s="103"/>
      <c r="BA601" s="103"/>
      <c r="BB601" s="103"/>
      <c r="BC601" s="103"/>
    </row>
    <row r="602" spans="22:55" ht="23.25" x14ac:dyDescent="0.35">
      <c r="V602" s="167"/>
      <c r="AO602" s="100"/>
      <c r="AP602" s="101"/>
      <c r="AQ602" s="101"/>
      <c r="AR602" s="101"/>
      <c r="AS602" s="101"/>
      <c r="AT602" s="101"/>
      <c r="AU602" s="101"/>
      <c r="AV602" s="103"/>
      <c r="AW602" s="103"/>
      <c r="AX602" s="103"/>
      <c r="AY602" s="103"/>
      <c r="AZ602" s="103"/>
      <c r="BA602" s="103"/>
      <c r="BB602" s="103"/>
      <c r="BC602" s="103"/>
    </row>
    <row r="603" spans="22:55" ht="23.25" x14ac:dyDescent="0.35">
      <c r="V603" s="167"/>
      <c r="AO603" s="100"/>
      <c r="AP603" s="101"/>
      <c r="AQ603" s="101"/>
      <c r="AR603" s="101"/>
      <c r="AS603" s="101"/>
      <c r="AT603" s="101"/>
      <c r="AU603" s="101"/>
      <c r="AV603" s="103"/>
      <c r="AW603" s="103"/>
      <c r="AX603" s="103"/>
      <c r="AY603" s="103"/>
      <c r="AZ603" s="103"/>
      <c r="BA603" s="103"/>
      <c r="BB603" s="103"/>
      <c r="BC603" s="103"/>
    </row>
    <row r="604" spans="22:55" ht="23.25" x14ac:dyDescent="0.35">
      <c r="V604" s="167"/>
      <c r="AO604" s="100"/>
      <c r="AP604" s="101"/>
      <c r="AQ604" s="101"/>
      <c r="AR604" s="101"/>
      <c r="AS604" s="101"/>
      <c r="AT604" s="101"/>
      <c r="AU604" s="101"/>
      <c r="AV604" s="103"/>
      <c r="AW604" s="103"/>
      <c r="AX604" s="103"/>
      <c r="AY604" s="103"/>
      <c r="AZ604" s="103"/>
      <c r="BA604" s="103"/>
      <c r="BB604" s="103"/>
      <c r="BC604" s="103"/>
    </row>
    <row r="605" spans="22:55" ht="23.25" x14ac:dyDescent="0.35">
      <c r="V605" s="167"/>
      <c r="AO605" s="100"/>
      <c r="AP605" s="101"/>
      <c r="AQ605" s="101"/>
      <c r="AR605" s="101"/>
      <c r="AS605" s="101"/>
      <c r="AT605" s="101"/>
      <c r="AU605" s="101"/>
      <c r="AV605" s="103"/>
      <c r="AW605" s="103"/>
      <c r="AX605" s="103"/>
      <c r="AY605" s="103"/>
      <c r="AZ605" s="103"/>
      <c r="BA605" s="103"/>
      <c r="BB605" s="103"/>
      <c r="BC605" s="103"/>
    </row>
    <row r="606" spans="22:55" ht="23.25" x14ac:dyDescent="0.35">
      <c r="V606" s="167"/>
      <c r="AO606" s="100"/>
      <c r="AP606" s="101"/>
      <c r="AQ606" s="101"/>
      <c r="AR606" s="101"/>
      <c r="AS606" s="101"/>
      <c r="AT606" s="101"/>
      <c r="AU606" s="101"/>
      <c r="AV606" s="103"/>
      <c r="AW606" s="103"/>
      <c r="AX606" s="103"/>
      <c r="AY606" s="103"/>
      <c r="AZ606" s="103"/>
      <c r="BA606" s="103"/>
      <c r="BB606" s="103"/>
      <c r="BC606" s="103"/>
    </row>
    <row r="607" spans="22:55" ht="23.25" x14ac:dyDescent="0.35">
      <c r="V607" s="167"/>
      <c r="AO607" s="100"/>
      <c r="AP607" s="101"/>
      <c r="AQ607" s="101"/>
      <c r="AR607" s="101"/>
      <c r="AS607" s="101"/>
      <c r="AT607" s="101"/>
      <c r="AU607" s="101"/>
      <c r="AV607" s="103"/>
      <c r="AW607" s="103"/>
      <c r="AX607" s="103"/>
      <c r="AY607" s="103"/>
      <c r="AZ607" s="103"/>
      <c r="BA607" s="103"/>
      <c r="BB607" s="103"/>
      <c r="BC607" s="103"/>
    </row>
    <row r="608" spans="22:55" ht="23.25" x14ac:dyDescent="0.35">
      <c r="V608" s="167"/>
      <c r="AO608" s="100"/>
      <c r="AP608" s="101"/>
      <c r="AQ608" s="101"/>
      <c r="AR608" s="101"/>
      <c r="AS608" s="101"/>
      <c r="AT608" s="101"/>
      <c r="AU608" s="101"/>
      <c r="AV608" s="103"/>
      <c r="AW608" s="103"/>
      <c r="AX608" s="103"/>
      <c r="AY608" s="103"/>
      <c r="AZ608" s="103"/>
      <c r="BA608" s="103"/>
      <c r="BB608" s="103"/>
      <c r="BC608" s="103"/>
    </row>
    <row r="609" spans="22:55" ht="23.25" x14ac:dyDescent="0.35">
      <c r="V609" s="167"/>
      <c r="AO609" s="100"/>
      <c r="AP609" s="101"/>
      <c r="AQ609" s="101"/>
      <c r="AR609" s="101"/>
      <c r="AS609" s="101"/>
      <c r="AT609" s="101"/>
      <c r="AU609" s="101"/>
      <c r="AV609" s="103"/>
      <c r="AW609" s="103"/>
      <c r="AX609" s="103"/>
      <c r="AY609" s="103"/>
      <c r="AZ609" s="103"/>
      <c r="BA609" s="103"/>
      <c r="BB609" s="103"/>
      <c r="BC609" s="103"/>
    </row>
    <row r="610" spans="22:55" ht="23.25" x14ac:dyDescent="0.35">
      <c r="V610" s="167"/>
      <c r="AO610" s="100"/>
      <c r="AP610" s="101"/>
      <c r="AQ610" s="101"/>
      <c r="AR610" s="101"/>
      <c r="AS610" s="101"/>
      <c r="AT610" s="101"/>
      <c r="AU610" s="101"/>
      <c r="AV610" s="103"/>
      <c r="AW610" s="103"/>
      <c r="AX610" s="103"/>
      <c r="AY610" s="103"/>
      <c r="AZ610" s="103"/>
      <c r="BA610" s="103"/>
      <c r="BB610" s="103"/>
      <c r="BC610" s="103"/>
    </row>
    <row r="611" spans="22:55" ht="23.25" x14ac:dyDescent="0.35">
      <c r="V611" s="167"/>
      <c r="AO611" s="100"/>
      <c r="AP611" s="101"/>
      <c r="AQ611" s="101"/>
      <c r="AR611" s="101"/>
      <c r="AS611" s="101"/>
      <c r="AT611" s="101"/>
      <c r="AU611" s="101"/>
      <c r="AV611" s="103"/>
      <c r="AW611" s="103"/>
      <c r="AX611" s="103"/>
      <c r="AY611" s="103"/>
      <c r="AZ611" s="103"/>
      <c r="BA611" s="103"/>
      <c r="BB611" s="103"/>
      <c r="BC611" s="103"/>
    </row>
    <row r="612" spans="22:55" ht="23.25" x14ac:dyDescent="0.35">
      <c r="V612" s="167"/>
      <c r="AO612" s="100"/>
      <c r="AP612" s="101"/>
      <c r="AQ612" s="101"/>
      <c r="AR612" s="101"/>
      <c r="AS612" s="101"/>
      <c r="AT612" s="101"/>
      <c r="AU612" s="101"/>
      <c r="AV612" s="103"/>
      <c r="AW612" s="103"/>
      <c r="AX612" s="103"/>
      <c r="AY612" s="103"/>
      <c r="AZ612" s="103"/>
      <c r="BA612" s="103"/>
      <c r="BB612" s="103"/>
      <c r="BC612" s="103"/>
    </row>
    <row r="613" spans="22:55" ht="23.25" x14ac:dyDescent="0.35">
      <c r="V613" s="167"/>
      <c r="AO613" s="100"/>
      <c r="AP613" s="101"/>
      <c r="AQ613" s="101"/>
      <c r="AR613" s="101"/>
      <c r="AS613" s="101"/>
      <c r="AT613" s="101"/>
      <c r="AU613" s="101"/>
      <c r="AV613" s="103"/>
      <c r="AW613" s="103"/>
      <c r="AX613" s="103"/>
      <c r="AY613" s="103"/>
      <c r="AZ613" s="103"/>
      <c r="BA613" s="103"/>
      <c r="BB613" s="103"/>
      <c r="BC613" s="103"/>
    </row>
    <row r="614" spans="22:55" ht="23.25" x14ac:dyDescent="0.35">
      <c r="V614" s="167"/>
      <c r="AO614" s="100"/>
      <c r="AP614" s="101"/>
      <c r="AQ614" s="101"/>
      <c r="AR614" s="101"/>
      <c r="AS614" s="101"/>
      <c r="AT614" s="101"/>
      <c r="AU614" s="101"/>
      <c r="AV614" s="103"/>
      <c r="AW614" s="103"/>
      <c r="AX614" s="103"/>
      <c r="AY614" s="103"/>
      <c r="AZ614" s="103"/>
      <c r="BA614" s="103"/>
      <c r="BB614" s="103"/>
      <c r="BC614" s="103"/>
    </row>
    <row r="615" spans="22:55" ht="23.25" x14ac:dyDescent="0.35">
      <c r="V615" s="167"/>
      <c r="AO615" s="100"/>
      <c r="AP615" s="101"/>
      <c r="AQ615" s="101"/>
      <c r="AR615" s="101"/>
      <c r="AS615" s="101"/>
      <c r="AT615" s="101"/>
      <c r="AU615" s="101"/>
      <c r="AV615" s="103"/>
      <c r="AW615" s="103"/>
      <c r="AX615" s="103"/>
      <c r="AY615" s="103"/>
      <c r="AZ615" s="103"/>
      <c r="BA615" s="103"/>
      <c r="BB615" s="103"/>
      <c r="BC615" s="103"/>
    </row>
    <row r="616" spans="22:55" ht="23.25" x14ac:dyDescent="0.35">
      <c r="V616" s="167"/>
      <c r="AO616" s="100"/>
      <c r="AP616" s="101"/>
      <c r="AQ616" s="101"/>
      <c r="AR616" s="101"/>
      <c r="AS616" s="101"/>
      <c r="AT616" s="101"/>
      <c r="AU616" s="101"/>
      <c r="AV616" s="103"/>
      <c r="AW616" s="103"/>
      <c r="AX616" s="103"/>
      <c r="AY616" s="103"/>
      <c r="AZ616" s="103"/>
      <c r="BA616" s="103"/>
      <c r="BB616" s="103"/>
      <c r="BC616" s="103"/>
    </row>
    <row r="617" spans="22:55" ht="23.25" x14ac:dyDescent="0.35">
      <c r="V617" s="167"/>
      <c r="AO617" s="100"/>
      <c r="AP617" s="101"/>
      <c r="AQ617" s="101"/>
      <c r="AR617" s="101"/>
      <c r="AS617" s="101"/>
      <c r="AT617" s="101"/>
      <c r="AU617" s="101"/>
      <c r="AV617" s="103"/>
      <c r="AW617" s="103"/>
      <c r="AX617" s="103"/>
      <c r="AY617" s="103"/>
      <c r="AZ617" s="103"/>
      <c r="BA617" s="103"/>
      <c r="BB617" s="103"/>
      <c r="BC617" s="103"/>
    </row>
    <row r="618" spans="22:55" ht="23.25" x14ac:dyDescent="0.35">
      <c r="V618" s="167"/>
      <c r="AO618" s="100"/>
      <c r="AP618" s="101"/>
      <c r="AQ618" s="101"/>
      <c r="AR618" s="101"/>
      <c r="AS618" s="101"/>
      <c r="AT618" s="101"/>
      <c r="AU618" s="101"/>
      <c r="AV618" s="103"/>
      <c r="AW618" s="103"/>
      <c r="AX618" s="103"/>
      <c r="AY618" s="103"/>
      <c r="AZ618" s="103"/>
      <c r="BA618" s="103"/>
      <c r="BB618" s="103"/>
      <c r="BC618" s="103"/>
    </row>
    <row r="619" spans="22:55" ht="23.25" x14ac:dyDescent="0.35">
      <c r="V619" s="167"/>
      <c r="AO619" s="100"/>
      <c r="AP619" s="101"/>
      <c r="AQ619" s="101"/>
      <c r="AR619" s="101"/>
      <c r="AS619" s="101"/>
      <c r="AT619" s="101"/>
      <c r="AU619" s="101"/>
      <c r="AV619" s="103"/>
      <c r="AW619" s="103"/>
      <c r="AX619" s="103"/>
      <c r="AY619" s="103"/>
      <c r="AZ619" s="103"/>
      <c r="BA619" s="103"/>
      <c r="BB619" s="103"/>
      <c r="BC619" s="103"/>
    </row>
    <row r="620" spans="22:55" ht="23.25" x14ac:dyDescent="0.35">
      <c r="V620" s="167"/>
      <c r="AO620" s="100"/>
      <c r="AP620" s="101"/>
      <c r="AQ620" s="101"/>
      <c r="AR620" s="101"/>
      <c r="AS620" s="101"/>
      <c r="AT620" s="101"/>
      <c r="AU620" s="101"/>
      <c r="AV620" s="103"/>
      <c r="AW620" s="103"/>
      <c r="AX620" s="103"/>
      <c r="AY620" s="103"/>
      <c r="AZ620" s="103"/>
      <c r="BA620" s="103"/>
      <c r="BB620" s="103"/>
      <c r="BC620" s="103"/>
    </row>
    <row r="621" spans="22:55" ht="23.25" x14ac:dyDescent="0.35">
      <c r="V621" s="167"/>
      <c r="AO621" s="100"/>
      <c r="AP621" s="101"/>
      <c r="AQ621" s="101"/>
      <c r="AR621" s="101"/>
      <c r="AS621" s="101"/>
      <c r="AT621" s="101"/>
      <c r="AU621" s="101"/>
      <c r="AV621" s="103"/>
      <c r="AW621" s="103"/>
      <c r="AX621" s="103"/>
      <c r="AY621" s="103"/>
      <c r="AZ621" s="103"/>
      <c r="BA621" s="103"/>
      <c r="BB621" s="103"/>
      <c r="BC621" s="103"/>
    </row>
    <row r="622" spans="22:55" ht="23.25" x14ac:dyDescent="0.35">
      <c r="V622" s="167"/>
      <c r="AO622" s="100"/>
      <c r="AP622" s="101"/>
      <c r="AQ622" s="101"/>
      <c r="AR622" s="101"/>
      <c r="AS622" s="101"/>
      <c r="AT622" s="101"/>
      <c r="AU622" s="101"/>
      <c r="AV622" s="103"/>
      <c r="AW622" s="103"/>
      <c r="AX622" s="103"/>
      <c r="AY622" s="103"/>
      <c r="AZ622" s="103"/>
      <c r="BA622" s="103"/>
      <c r="BB622" s="103"/>
      <c r="BC622" s="103"/>
    </row>
    <row r="623" spans="22:55" ht="23.25" x14ac:dyDescent="0.35">
      <c r="V623" s="167"/>
      <c r="AO623" s="100"/>
      <c r="AP623" s="101"/>
      <c r="AQ623" s="101"/>
      <c r="AR623" s="101"/>
      <c r="AS623" s="101"/>
      <c r="AT623" s="101"/>
      <c r="AU623" s="101"/>
      <c r="AV623" s="103"/>
      <c r="AW623" s="103"/>
      <c r="AX623" s="103"/>
      <c r="AY623" s="103"/>
      <c r="AZ623" s="103"/>
      <c r="BA623" s="103"/>
      <c r="BB623" s="103"/>
      <c r="BC623" s="103"/>
    </row>
    <row r="624" spans="22:55" ht="23.25" x14ac:dyDescent="0.35">
      <c r="V624" s="167"/>
      <c r="AO624" s="100"/>
      <c r="AP624" s="101"/>
      <c r="AQ624" s="101"/>
      <c r="AR624" s="101"/>
      <c r="AS624" s="101"/>
      <c r="AT624" s="101"/>
      <c r="AU624" s="101"/>
      <c r="AV624" s="103"/>
      <c r="AW624" s="103"/>
      <c r="AX624" s="103"/>
      <c r="AY624" s="103"/>
      <c r="AZ624" s="103"/>
      <c r="BA624" s="103"/>
      <c r="BB624" s="103"/>
      <c r="BC624" s="103"/>
    </row>
    <row r="625" spans="22:55" ht="23.25" x14ac:dyDescent="0.35">
      <c r="V625" s="167"/>
      <c r="AO625" s="100"/>
      <c r="AP625" s="101"/>
      <c r="AQ625" s="101"/>
      <c r="AR625" s="101"/>
      <c r="AS625" s="101"/>
      <c r="AT625" s="101"/>
      <c r="AU625" s="101"/>
      <c r="AV625" s="103"/>
      <c r="AW625" s="103"/>
      <c r="AX625" s="103"/>
      <c r="AY625" s="103"/>
      <c r="AZ625" s="103"/>
      <c r="BA625" s="103"/>
      <c r="BB625" s="103"/>
      <c r="BC625" s="103"/>
    </row>
    <row r="626" spans="22:55" ht="23.25" x14ac:dyDescent="0.35">
      <c r="V626" s="167"/>
      <c r="AO626" s="100"/>
      <c r="AP626" s="101"/>
      <c r="AQ626" s="101"/>
      <c r="AR626" s="101"/>
      <c r="AS626" s="101"/>
      <c r="AT626" s="101"/>
      <c r="AU626" s="101"/>
      <c r="AV626" s="103"/>
      <c r="AW626" s="103"/>
      <c r="AX626" s="103"/>
      <c r="AY626" s="103"/>
      <c r="AZ626" s="103"/>
      <c r="BA626" s="103"/>
      <c r="BB626" s="103"/>
      <c r="BC626" s="103"/>
    </row>
    <row r="627" spans="22:55" ht="23.25" x14ac:dyDescent="0.35">
      <c r="V627" s="167"/>
      <c r="AO627" s="100"/>
      <c r="AP627" s="101"/>
      <c r="AQ627" s="101"/>
      <c r="AR627" s="101"/>
      <c r="AS627" s="101"/>
      <c r="AT627" s="101"/>
      <c r="AU627" s="101"/>
      <c r="AV627" s="103"/>
      <c r="AW627" s="103"/>
      <c r="AX627" s="103"/>
      <c r="AY627" s="103"/>
      <c r="AZ627" s="103"/>
      <c r="BA627" s="103"/>
      <c r="BB627" s="103"/>
      <c r="BC627" s="103"/>
    </row>
    <row r="628" spans="22:55" ht="23.25" x14ac:dyDescent="0.35">
      <c r="V628" s="167"/>
      <c r="AO628" s="100"/>
      <c r="AP628" s="101"/>
      <c r="AQ628" s="101"/>
      <c r="AR628" s="101"/>
      <c r="AS628" s="101"/>
      <c r="AT628" s="101"/>
      <c r="AU628" s="101"/>
      <c r="AV628" s="103"/>
      <c r="AW628" s="103"/>
      <c r="AX628" s="103"/>
      <c r="AY628" s="103"/>
      <c r="AZ628" s="103"/>
      <c r="BA628" s="103"/>
      <c r="BB628" s="103"/>
      <c r="BC628" s="103"/>
    </row>
    <row r="629" spans="22:55" ht="23.25" x14ac:dyDescent="0.35">
      <c r="V629" s="167"/>
      <c r="AO629" s="100"/>
      <c r="AP629" s="101"/>
      <c r="AQ629" s="101"/>
      <c r="AR629" s="101"/>
      <c r="AS629" s="101"/>
      <c r="AT629" s="101"/>
      <c r="AU629" s="101"/>
      <c r="AV629" s="103"/>
      <c r="AW629" s="103"/>
      <c r="AX629" s="103"/>
      <c r="AY629" s="103"/>
      <c r="AZ629" s="103"/>
      <c r="BA629" s="103"/>
      <c r="BB629" s="103"/>
      <c r="BC629" s="103"/>
    </row>
    <row r="630" spans="22:55" ht="23.25" x14ac:dyDescent="0.35">
      <c r="V630" s="167"/>
      <c r="AO630" s="100"/>
      <c r="AP630" s="101"/>
      <c r="AQ630" s="101"/>
      <c r="AR630" s="101"/>
      <c r="AS630" s="101"/>
      <c r="AT630" s="101"/>
      <c r="AU630" s="101"/>
      <c r="AV630" s="103"/>
      <c r="AW630" s="103"/>
      <c r="AX630" s="103"/>
      <c r="AY630" s="103"/>
      <c r="AZ630" s="103"/>
      <c r="BA630" s="103"/>
      <c r="BB630" s="103"/>
      <c r="BC630" s="103"/>
    </row>
    <row r="631" spans="22:55" ht="23.25" x14ac:dyDescent="0.35">
      <c r="V631" s="167"/>
      <c r="AO631" s="100"/>
      <c r="AP631" s="101"/>
      <c r="AQ631" s="101"/>
      <c r="AR631" s="101"/>
      <c r="AS631" s="101"/>
      <c r="AT631" s="101"/>
      <c r="AU631" s="101"/>
      <c r="AV631" s="103"/>
      <c r="AW631" s="103"/>
      <c r="AX631" s="103"/>
      <c r="AY631" s="103"/>
      <c r="AZ631" s="103"/>
      <c r="BA631" s="103"/>
      <c r="BB631" s="103"/>
      <c r="BC631" s="103"/>
    </row>
    <row r="632" spans="22:55" ht="23.25" x14ac:dyDescent="0.35">
      <c r="V632" s="167"/>
      <c r="AO632" s="100"/>
      <c r="AP632" s="101"/>
      <c r="AQ632" s="101"/>
      <c r="AR632" s="101"/>
      <c r="AS632" s="101"/>
      <c r="AT632" s="101"/>
      <c r="AU632" s="101"/>
      <c r="AV632" s="103"/>
      <c r="AW632" s="103"/>
      <c r="AX632" s="103"/>
      <c r="AY632" s="103"/>
      <c r="AZ632" s="103"/>
      <c r="BA632" s="103"/>
      <c r="BB632" s="103"/>
      <c r="BC632" s="103"/>
    </row>
    <row r="633" spans="22:55" ht="23.25" x14ac:dyDescent="0.35">
      <c r="V633" s="167"/>
      <c r="AO633" s="100"/>
      <c r="AP633" s="101"/>
      <c r="AQ633" s="101"/>
      <c r="AR633" s="101"/>
      <c r="AS633" s="101"/>
      <c r="AT633" s="101"/>
      <c r="AU633" s="101"/>
      <c r="AV633" s="103"/>
      <c r="AW633" s="103"/>
      <c r="AX633" s="103"/>
      <c r="AY633" s="103"/>
      <c r="AZ633" s="103"/>
      <c r="BA633" s="103"/>
      <c r="BB633" s="103"/>
      <c r="BC633" s="103"/>
    </row>
    <row r="634" spans="22:55" ht="23.25" x14ac:dyDescent="0.35">
      <c r="V634" s="167"/>
      <c r="AO634" s="100"/>
      <c r="AP634" s="101"/>
      <c r="AQ634" s="101"/>
      <c r="AR634" s="101"/>
      <c r="AS634" s="101"/>
      <c r="AT634" s="101"/>
      <c r="AU634" s="101"/>
      <c r="AV634" s="103"/>
      <c r="AW634" s="103"/>
      <c r="AX634" s="103"/>
      <c r="AY634" s="103"/>
      <c r="AZ634" s="103"/>
      <c r="BA634" s="103"/>
      <c r="BB634" s="103"/>
      <c r="BC634" s="103"/>
    </row>
    <row r="635" spans="22:55" ht="23.25" x14ac:dyDescent="0.35">
      <c r="V635" s="167"/>
      <c r="AO635" s="100"/>
      <c r="AP635" s="101"/>
      <c r="AQ635" s="101"/>
      <c r="AR635" s="101"/>
      <c r="AS635" s="101"/>
      <c r="AT635" s="101"/>
      <c r="AU635" s="101"/>
      <c r="AV635" s="103"/>
      <c r="AW635" s="103"/>
      <c r="AX635" s="103"/>
      <c r="AY635" s="103"/>
      <c r="AZ635" s="103"/>
      <c r="BA635" s="103"/>
      <c r="BB635" s="103"/>
      <c r="BC635" s="103"/>
    </row>
    <row r="636" spans="22:55" ht="23.25" x14ac:dyDescent="0.35">
      <c r="V636" s="167"/>
      <c r="AO636" s="100"/>
      <c r="AP636" s="101"/>
      <c r="AQ636" s="101"/>
      <c r="AR636" s="101"/>
      <c r="AS636" s="101"/>
      <c r="AT636" s="101"/>
      <c r="AU636" s="101"/>
      <c r="AV636" s="103"/>
      <c r="AW636" s="103"/>
      <c r="AX636" s="103"/>
      <c r="AY636" s="103"/>
      <c r="AZ636" s="103"/>
      <c r="BA636" s="103"/>
      <c r="BB636" s="103"/>
      <c r="BC636" s="103"/>
    </row>
    <row r="637" spans="22:55" x14ac:dyDescent="0.3">
      <c r="V637" s="167"/>
    </row>
    <row r="638" spans="22:55" x14ac:dyDescent="0.3">
      <c r="V638" s="167"/>
    </row>
    <row r="639" spans="22:55" x14ac:dyDescent="0.3">
      <c r="V639" s="167"/>
    </row>
    <row r="640" spans="22:55" x14ac:dyDescent="0.3">
      <c r="V640" s="167"/>
    </row>
    <row r="641" spans="22:22" x14ac:dyDescent="0.3">
      <c r="V641" s="167"/>
    </row>
    <row r="642" spans="22:22" x14ac:dyDescent="0.3">
      <c r="V642" s="167"/>
    </row>
    <row r="643" spans="22:22" x14ac:dyDescent="0.3">
      <c r="V643" s="167"/>
    </row>
    <row r="644" spans="22:22" x14ac:dyDescent="0.3">
      <c r="V644" s="167"/>
    </row>
    <row r="645" spans="22:22" x14ac:dyDescent="0.3">
      <c r="V645" s="167"/>
    </row>
    <row r="646" spans="22:22" x14ac:dyDescent="0.3">
      <c r="V646" s="167"/>
    </row>
    <row r="647" spans="22:22" x14ac:dyDescent="0.3">
      <c r="V647" s="167"/>
    </row>
    <row r="648" spans="22:22" x14ac:dyDescent="0.3">
      <c r="V648" s="167"/>
    </row>
    <row r="649" spans="22:22" x14ac:dyDescent="0.3">
      <c r="V649" s="167"/>
    </row>
    <row r="650" spans="22:22" x14ac:dyDescent="0.3">
      <c r="V650" s="167"/>
    </row>
    <row r="651" spans="22:22" x14ac:dyDescent="0.3">
      <c r="V651" s="167"/>
    </row>
    <row r="652" spans="22:22" x14ac:dyDescent="0.3">
      <c r="V652" s="167"/>
    </row>
    <row r="653" spans="22:22" x14ac:dyDescent="0.3">
      <c r="V653" s="167"/>
    </row>
    <row r="654" spans="22:22" x14ac:dyDescent="0.3">
      <c r="V654" s="167"/>
    </row>
    <row r="655" spans="22:22" x14ac:dyDescent="0.3">
      <c r="V655" s="167"/>
    </row>
    <row r="656" spans="22:22" x14ac:dyDescent="0.3">
      <c r="V656" s="167"/>
    </row>
    <row r="657" spans="22:22" x14ac:dyDescent="0.3">
      <c r="V657" s="167"/>
    </row>
    <row r="658" spans="22:22" x14ac:dyDescent="0.3">
      <c r="V658" s="167"/>
    </row>
    <row r="659" spans="22:22" x14ac:dyDescent="0.3">
      <c r="V659" s="167"/>
    </row>
    <row r="660" spans="22:22" x14ac:dyDescent="0.3">
      <c r="V660" s="167"/>
    </row>
    <row r="661" spans="22:22" x14ac:dyDescent="0.3">
      <c r="V661" s="167"/>
    </row>
    <row r="662" spans="22:22" x14ac:dyDescent="0.3">
      <c r="V662" s="167"/>
    </row>
    <row r="663" spans="22:22" x14ac:dyDescent="0.3">
      <c r="V663" s="167"/>
    </row>
    <row r="664" spans="22:22" x14ac:dyDescent="0.3">
      <c r="V664" s="167"/>
    </row>
    <row r="665" spans="22:22" x14ac:dyDescent="0.3">
      <c r="V665" s="167"/>
    </row>
    <row r="666" spans="22:22" x14ac:dyDescent="0.3">
      <c r="V666" s="167"/>
    </row>
    <row r="667" spans="22:22" x14ac:dyDescent="0.3">
      <c r="V667" s="167"/>
    </row>
    <row r="668" spans="22:22" x14ac:dyDescent="0.3">
      <c r="V668" s="167"/>
    </row>
    <row r="669" spans="22:22" x14ac:dyDescent="0.3">
      <c r="V669" s="167"/>
    </row>
    <row r="670" spans="22:22" x14ac:dyDescent="0.3">
      <c r="V670" s="167"/>
    </row>
    <row r="671" spans="22:22" x14ac:dyDescent="0.3">
      <c r="V671" s="167"/>
    </row>
    <row r="672" spans="22:22" x14ac:dyDescent="0.3">
      <c r="V672" s="167"/>
    </row>
    <row r="673" spans="22:22" x14ac:dyDescent="0.3">
      <c r="V673" s="167"/>
    </row>
    <row r="674" spans="22:22" x14ac:dyDescent="0.3">
      <c r="V674" s="167"/>
    </row>
    <row r="675" spans="22:22" x14ac:dyDescent="0.3">
      <c r="V675" s="167"/>
    </row>
    <row r="676" spans="22:22" x14ac:dyDescent="0.3">
      <c r="V676" s="167"/>
    </row>
    <row r="677" spans="22:22" x14ac:dyDescent="0.3">
      <c r="V677" s="167"/>
    </row>
    <row r="678" spans="22:22" x14ac:dyDescent="0.3">
      <c r="V678" s="167"/>
    </row>
    <row r="679" spans="22:22" x14ac:dyDescent="0.3">
      <c r="V679" s="167"/>
    </row>
    <row r="680" spans="22:22" x14ac:dyDescent="0.3">
      <c r="V680" s="167"/>
    </row>
    <row r="681" spans="22:22" x14ac:dyDescent="0.3">
      <c r="V681" s="167"/>
    </row>
    <row r="682" spans="22:22" x14ac:dyDescent="0.3">
      <c r="V682" s="167"/>
    </row>
    <row r="683" spans="22:22" x14ac:dyDescent="0.3">
      <c r="V683" s="167"/>
    </row>
    <row r="684" spans="22:22" x14ac:dyDescent="0.3">
      <c r="V684" s="167"/>
    </row>
    <row r="685" spans="22:22" x14ac:dyDescent="0.3">
      <c r="V685" s="167"/>
    </row>
    <row r="686" spans="22:22" x14ac:dyDescent="0.3">
      <c r="V686" s="167"/>
    </row>
    <row r="687" spans="22:22" x14ac:dyDescent="0.3">
      <c r="V687" s="167"/>
    </row>
    <row r="688" spans="22:22" x14ac:dyDescent="0.3">
      <c r="V688" s="167"/>
    </row>
    <row r="689" spans="22:22" x14ac:dyDescent="0.3">
      <c r="V689" s="167"/>
    </row>
    <row r="690" spans="22:22" x14ac:dyDescent="0.3">
      <c r="V690" s="167"/>
    </row>
    <row r="691" spans="22:22" x14ac:dyDescent="0.3">
      <c r="V691" s="167"/>
    </row>
    <row r="692" spans="22:22" x14ac:dyDescent="0.3">
      <c r="V692" s="167"/>
    </row>
    <row r="693" spans="22:22" x14ac:dyDescent="0.3">
      <c r="V693" s="167"/>
    </row>
    <row r="694" spans="22:22" x14ac:dyDescent="0.3">
      <c r="V694" s="167"/>
    </row>
    <row r="695" spans="22:22" x14ac:dyDescent="0.3">
      <c r="V695" s="167"/>
    </row>
    <row r="696" spans="22:22" x14ac:dyDescent="0.3">
      <c r="V696" s="167"/>
    </row>
    <row r="697" spans="22:22" x14ac:dyDescent="0.3">
      <c r="V697" s="167"/>
    </row>
    <row r="698" spans="22:22" x14ac:dyDescent="0.3">
      <c r="V698" s="167"/>
    </row>
    <row r="699" spans="22:22" x14ac:dyDescent="0.3">
      <c r="V699" s="167"/>
    </row>
    <row r="700" spans="22:22" x14ac:dyDescent="0.3">
      <c r="V700" s="167"/>
    </row>
    <row r="701" spans="22:22" x14ac:dyDescent="0.3">
      <c r="V701" s="167"/>
    </row>
    <row r="702" spans="22:22" x14ac:dyDescent="0.3">
      <c r="V702" s="167"/>
    </row>
    <row r="703" spans="22:22" x14ac:dyDescent="0.3">
      <c r="V703" s="167"/>
    </row>
    <row r="704" spans="22:22" x14ac:dyDescent="0.3">
      <c r="V704" s="167"/>
    </row>
    <row r="705" spans="22:22" x14ac:dyDescent="0.3">
      <c r="V705" s="167"/>
    </row>
    <row r="706" spans="22:22" x14ac:dyDescent="0.3">
      <c r="V706" s="167"/>
    </row>
    <row r="707" spans="22:22" x14ac:dyDescent="0.3">
      <c r="V707" s="167"/>
    </row>
    <row r="708" spans="22:22" x14ac:dyDescent="0.3">
      <c r="V708" s="167"/>
    </row>
    <row r="709" spans="22:22" x14ac:dyDescent="0.3">
      <c r="V709" s="167"/>
    </row>
    <row r="710" spans="22:22" x14ac:dyDescent="0.3">
      <c r="V710" s="167"/>
    </row>
    <row r="711" spans="22:22" x14ac:dyDescent="0.3">
      <c r="V711" s="167"/>
    </row>
    <row r="712" spans="22:22" x14ac:dyDescent="0.3">
      <c r="V712" s="167"/>
    </row>
    <row r="713" spans="22:22" x14ac:dyDescent="0.3">
      <c r="V713" s="167"/>
    </row>
    <row r="714" spans="22:22" x14ac:dyDescent="0.3">
      <c r="V714" s="167"/>
    </row>
    <row r="715" spans="22:22" x14ac:dyDescent="0.3">
      <c r="V715" s="167"/>
    </row>
    <row r="716" spans="22:22" x14ac:dyDescent="0.3">
      <c r="V716" s="167"/>
    </row>
    <row r="717" spans="22:22" x14ac:dyDescent="0.3">
      <c r="V717" s="167"/>
    </row>
    <row r="718" spans="22:22" x14ac:dyDescent="0.3">
      <c r="V718" s="167"/>
    </row>
    <row r="719" spans="22:22" x14ac:dyDescent="0.3">
      <c r="V719" s="167"/>
    </row>
    <row r="720" spans="22:22" x14ac:dyDescent="0.3">
      <c r="V720" s="167"/>
    </row>
    <row r="721" spans="22:22" x14ac:dyDescent="0.3">
      <c r="V721" s="167"/>
    </row>
    <row r="722" spans="22:22" x14ac:dyDescent="0.3">
      <c r="V722" s="167"/>
    </row>
    <row r="723" spans="22:22" x14ac:dyDescent="0.3">
      <c r="V723" s="167"/>
    </row>
    <row r="724" spans="22:22" x14ac:dyDescent="0.3">
      <c r="V724" s="167"/>
    </row>
    <row r="725" spans="22:22" x14ac:dyDescent="0.3">
      <c r="V725" s="167"/>
    </row>
    <row r="726" spans="22:22" x14ac:dyDescent="0.3">
      <c r="V726" s="167"/>
    </row>
    <row r="727" spans="22:22" x14ac:dyDescent="0.3">
      <c r="V727" s="167"/>
    </row>
    <row r="728" spans="22:22" x14ac:dyDescent="0.3">
      <c r="V728" s="167"/>
    </row>
    <row r="729" spans="22:22" x14ac:dyDescent="0.3">
      <c r="V729" s="167"/>
    </row>
    <row r="730" spans="22:22" x14ac:dyDescent="0.3">
      <c r="V730" s="167"/>
    </row>
    <row r="731" spans="22:22" x14ac:dyDescent="0.3">
      <c r="V731" s="167"/>
    </row>
    <row r="732" spans="22:22" x14ac:dyDescent="0.3">
      <c r="V732" s="167"/>
    </row>
    <row r="733" spans="22:22" x14ac:dyDescent="0.3">
      <c r="V733" s="167"/>
    </row>
    <row r="734" spans="22:22" x14ac:dyDescent="0.3">
      <c r="V734" s="167"/>
    </row>
    <row r="735" spans="22:22" x14ac:dyDescent="0.3">
      <c r="V735" s="167"/>
    </row>
    <row r="736" spans="22:22" x14ac:dyDescent="0.3">
      <c r="V736" s="167"/>
    </row>
    <row r="737" spans="22:22" x14ac:dyDescent="0.3">
      <c r="V737" s="167"/>
    </row>
    <row r="738" spans="22:22" x14ac:dyDescent="0.3">
      <c r="V738" s="167"/>
    </row>
    <row r="739" spans="22:22" x14ac:dyDescent="0.3">
      <c r="V739" s="167"/>
    </row>
    <row r="740" spans="22:22" x14ac:dyDescent="0.3">
      <c r="V740" s="167"/>
    </row>
    <row r="741" spans="22:22" x14ac:dyDescent="0.3">
      <c r="V741" s="167"/>
    </row>
    <row r="742" spans="22:22" x14ac:dyDescent="0.3">
      <c r="V742" s="167"/>
    </row>
    <row r="743" spans="22:22" x14ac:dyDescent="0.3">
      <c r="V743" s="167"/>
    </row>
    <row r="744" spans="22:22" x14ac:dyDescent="0.3">
      <c r="V744" s="167"/>
    </row>
    <row r="745" spans="22:22" x14ac:dyDescent="0.3">
      <c r="V745" s="167"/>
    </row>
    <row r="746" spans="22:22" x14ac:dyDescent="0.3">
      <c r="V746" s="167"/>
    </row>
    <row r="747" spans="22:22" x14ac:dyDescent="0.3">
      <c r="V747" s="167"/>
    </row>
    <row r="748" spans="22:22" x14ac:dyDescent="0.3">
      <c r="V748" s="167"/>
    </row>
    <row r="749" spans="22:22" x14ac:dyDescent="0.3">
      <c r="V749" s="167"/>
    </row>
    <row r="750" spans="22:22" x14ac:dyDescent="0.3">
      <c r="V750" s="167"/>
    </row>
    <row r="751" spans="22:22" x14ac:dyDescent="0.3">
      <c r="V751" s="167"/>
    </row>
    <row r="752" spans="22:22" x14ac:dyDescent="0.3">
      <c r="V752" s="167"/>
    </row>
    <row r="753" spans="22:22" x14ac:dyDescent="0.3">
      <c r="V753" s="167"/>
    </row>
    <row r="754" spans="22:22" x14ac:dyDescent="0.3">
      <c r="V754" s="167"/>
    </row>
    <row r="755" spans="22:22" x14ac:dyDescent="0.3">
      <c r="V755" s="167"/>
    </row>
    <row r="756" spans="22:22" x14ac:dyDescent="0.3">
      <c r="V756" s="167"/>
    </row>
    <row r="757" spans="22:22" x14ac:dyDescent="0.3">
      <c r="V757" s="167"/>
    </row>
    <row r="758" spans="22:22" x14ac:dyDescent="0.3">
      <c r="V758" s="167"/>
    </row>
    <row r="759" spans="22:22" x14ac:dyDescent="0.3">
      <c r="V759" s="167"/>
    </row>
    <row r="760" spans="22:22" x14ac:dyDescent="0.3">
      <c r="V760" s="167"/>
    </row>
    <row r="761" spans="22:22" x14ac:dyDescent="0.3">
      <c r="V761" s="167"/>
    </row>
    <row r="762" spans="22:22" x14ac:dyDescent="0.3">
      <c r="V762" s="167"/>
    </row>
    <row r="763" spans="22:22" x14ac:dyDescent="0.3">
      <c r="V763" s="167"/>
    </row>
    <row r="764" spans="22:22" x14ac:dyDescent="0.3">
      <c r="V764" s="167"/>
    </row>
    <row r="765" spans="22:22" x14ac:dyDescent="0.3">
      <c r="V765" s="167"/>
    </row>
    <row r="766" spans="22:22" x14ac:dyDescent="0.3">
      <c r="V766" s="167"/>
    </row>
    <row r="767" spans="22:22" x14ac:dyDescent="0.3">
      <c r="V767" s="167"/>
    </row>
    <row r="768" spans="22:22" x14ac:dyDescent="0.3">
      <c r="V768" s="167"/>
    </row>
    <row r="769" spans="22:22" x14ac:dyDescent="0.3">
      <c r="V769" s="167"/>
    </row>
    <row r="770" spans="22:22" x14ac:dyDescent="0.3">
      <c r="V770" s="167"/>
    </row>
    <row r="771" spans="22:22" x14ac:dyDescent="0.3">
      <c r="V771" s="167"/>
    </row>
    <row r="772" spans="22:22" x14ac:dyDescent="0.3">
      <c r="V772" s="167"/>
    </row>
    <row r="773" spans="22:22" x14ac:dyDescent="0.3">
      <c r="V773" s="167"/>
    </row>
    <row r="774" spans="22:22" x14ac:dyDescent="0.3">
      <c r="V774" s="167"/>
    </row>
    <row r="775" spans="22:22" x14ac:dyDescent="0.3">
      <c r="V775" s="167"/>
    </row>
    <row r="776" spans="22:22" x14ac:dyDescent="0.3">
      <c r="V776" s="167"/>
    </row>
    <row r="777" spans="22:22" x14ac:dyDescent="0.3">
      <c r="V777" s="167"/>
    </row>
    <row r="778" spans="22:22" x14ac:dyDescent="0.3">
      <c r="V778" s="167"/>
    </row>
    <row r="779" spans="22:22" x14ac:dyDescent="0.3">
      <c r="V779" s="167"/>
    </row>
    <row r="780" spans="22:22" x14ac:dyDescent="0.3">
      <c r="V780" s="167"/>
    </row>
    <row r="781" spans="22:22" x14ac:dyDescent="0.3">
      <c r="V781" s="167"/>
    </row>
    <row r="782" spans="22:22" x14ac:dyDescent="0.3">
      <c r="V782" s="167"/>
    </row>
    <row r="783" spans="22:22" x14ac:dyDescent="0.3">
      <c r="V783" s="167"/>
    </row>
    <row r="784" spans="22:22" x14ac:dyDescent="0.3">
      <c r="V784" s="167"/>
    </row>
    <row r="785" spans="22:22" x14ac:dyDescent="0.3">
      <c r="V785" s="167"/>
    </row>
    <row r="786" spans="22:22" x14ac:dyDescent="0.3">
      <c r="V786" s="167"/>
    </row>
    <row r="787" spans="22:22" x14ac:dyDescent="0.3">
      <c r="V787" s="167"/>
    </row>
    <row r="788" spans="22:22" x14ac:dyDescent="0.3">
      <c r="V788" s="167"/>
    </row>
    <row r="789" spans="22:22" x14ac:dyDescent="0.3">
      <c r="V789" s="167"/>
    </row>
    <row r="790" spans="22:22" x14ac:dyDescent="0.3">
      <c r="V790" s="167"/>
    </row>
    <row r="791" spans="22:22" x14ac:dyDescent="0.3">
      <c r="V791" s="167"/>
    </row>
    <row r="792" spans="22:22" x14ac:dyDescent="0.3">
      <c r="V792" s="167"/>
    </row>
    <row r="793" spans="22:22" x14ac:dyDescent="0.3">
      <c r="V793" s="167"/>
    </row>
    <row r="794" spans="22:22" x14ac:dyDescent="0.3">
      <c r="V794" s="167"/>
    </row>
    <row r="795" spans="22:22" x14ac:dyDescent="0.3">
      <c r="V795" s="167"/>
    </row>
    <row r="796" spans="22:22" x14ac:dyDescent="0.3">
      <c r="V796" s="167"/>
    </row>
    <row r="797" spans="22:22" x14ac:dyDescent="0.3">
      <c r="V797" s="167"/>
    </row>
    <row r="798" spans="22:22" x14ac:dyDescent="0.3">
      <c r="V798" s="167"/>
    </row>
    <row r="799" spans="22:22" x14ac:dyDescent="0.3">
      <c r="V799" s="167"/>
    </row>
    <row r="800" spans="22:22" x14ac:dyDescent="0.3">
      <c r="V800" s="167"/>
    </row>
    <row r="801" spans="22:22" x14ac:dyDescent="0.3">
      <c r="V801" s="167"/>
    </row>
    <row r="802" spans="22:22" x14ac:dyDescent="0.3">
      <c r="V802" s="167"/>
    </row>
    <row r="803" spans="22:22" x14ac:dyDescent="0.3">
      <c r="V803" s="167"/>
    </row>
    <row r="804" spans="22:22" x14ac:dyDescent="0.3">
      <c r="V804" s="167"/>
    </row>
    <row r="805" spans="22:22" x14ac:dyDescent="0.3">
      <c r="V805" s="167"/>
    </row>
    <row r="806" spans="22:22" x14ac:dyDescent="0.3">
      <c r="V806" s="167"/>
    </row>
    <row r="807" spans="22:22" x14ac:dyDescent="0.3">
      <c r="V807" s="167"/>
    </row>
    <row r="808" spans="22:22" x14ac:dyDescent="0.3">
      <c r="V808" s="167"/>
    </row>
    <row r="809" spans="22:22" x14ac:dyDescent="0.3">
      <c r="V809" s="167"/>
    </row>
    <row r="810" spans="22:22" x14ac:dyDescent="0.3">
      <c r="V810" s="167"/>
    </row>
    <row r="811" spans="22:22" x14ac:dyDescent="0.3">
      <c r="V811" s="167"/>
    </row>
    <row r="812" spans="22:22" x14ac:dyDescent="0.3">
      <c r="V812" s="167"/>
    </row>
    <row r="813" spans="22:22" x14ac:dyDescent="0.3">
      <c r="V813" s="167"/>
    </row>
    <row r="814" spans="22:22" x14ac:dyDescent="0.3">
      <c r="V814" s="167"/>
    </row>
    <row r="815" spans="22:22" x14ac:dyDescent="0.3">
      <c r="V815" s="167"/>
    </row>
    <row r="816" spans="22:22" x14ac:dyDescent="0.3">
      <c r="V816" s="167"/>
    </row>
    <row r="817" spans="22:22" x14ac:dyDescent="0.3">
      <c r="V817" s="167"/>
    </row>
    <row r="818" spans="22:22" x14ac:dyDescent="0.3">
      <c r="V818" s="167"/>
    </row>
    <row r="819" spans="22:22" x14ac:dyDescent="0.3">
      <c r="V819" s="167"/>
    </row>
    <row r="820" spans="22:22" x14ac:dyDescent="0.3">
      <c r="V820" s="167"/>
    </row>
    <row r="821" spans="22:22" x14ac:dyDescent="0.3">
      <c r="V821" s="167"/>
    </row>
    <row r="822" spans="22:22" x14ac:dyDescent="0.3">
      <c r="V822" s="167"/>
    </row>
    <row r="823" spans="22:22" x14ac:dyDescent="0.3">
      <c r="V823" s="167"/>
    </row>
    <row r="824" spans="22:22" x14ac:dyDescent="0.3">
      <c r="V824" s="167"/>
    </row>
    <row r="825" spans="22:22" x14ac:dyDescent="0.3">
      <c r="V825" s="167"/>
    </row>
    <row r="826" spans="22:22" x14ac:dyDescent="0.3">
      <c r="V826" s="167"/>
    </row>
    <row r="827" spans="22:22" x14ac:dyDescent="0.3">
      <c r="V827" s="167"/>
    </row>
    <row r="828" spans="22:22" x14ac:dyDescent="0.3">
      <c r="V828" s="167"/>
    </row>
    <row r="829" spans="22:22" x14ac:dyDescent="0.3">
      <c r="V829" s="167"/>
    </row>
    <row r="830" spans="22:22" x14ac:dyDescent="0.3">
      <c r="V830" s="167"/>
    </row>
    <row r="831" spans="22:22" x14ac:dyDescent="0.3">
      <c r="V831" s="167"/>
    </row>
    <row r="832" spans="22:22" x14ac:dyDescent="0.3">
      <c r="V832" s="167"/>
    </row>
    <row r="833" spans="22:22" x14ac:dyDescent="0.3">
      <c r="V833" s="167"/>
    </row>
    <row r="834" spans="22:22" x14ac:dyDescent="0.3">
      <c r="V834" s="167"/>
    </row>
    <row r="835" spans="22:22" x14ac:dyDescent="0.3">
      <c r="V835" s="167"/>
    </row>
    <row r="836" spans="22:22" x14ac:dyDescent="0.3">
      <c r="V836" s="167"/>
    </row>
    <row r="837" spans="22:22" x14ac:dyDescent="0.3">
      <c r="V837" s="167"/>
    </row>
    <row r="838" spans="22:22" x14ac:dyDescent="0.3">
      <c r="V838" s="167"/>
    </row>
    <row r="839" spans="22:22" x14ac:dyDescent="0.3">
      <c r="V839" s="167"/>
    </row>
    <row r="840" spans="22:22" x14ac:dyDescent="0.3">
      <c r="V840" s="167"/>
    </row>
    <row r="841" spans="22:22" x14ac:dyDescent="0.3">
      <c r="V841" s="167"/>
    </row>
    <row r="842" spans="22:22" x14ac:dyDescent="0.3">
      <c r="V842" s="167"/>
    </row>
    <row r="843" spans="22:22" x14ac:dyDescent="0.3">
      <c r="V843" s="167"/>
    </row>
    <row r="844" spans="22:22" x14ac:dyDescent="0.3">
      <c r="V844" s="167"/>
    </row>
    <row r="845" spans="22:22" x14ac:dyDescent="0.3">
      <c r="V845" s="167"/>
    </row>
    <row r="846" spans="22:22" x14ac:dyDescent="0.3">
      <c r="V846" s="167"/>
    </row>
    <row r="847" spans="22:22" x14ac:dyDescent="0.3">
      <c r="V847" s="167"/>
    </row>
    <row r="848" spans="22:22" x14ac:dyDescent="0.3">
      <c r="V848" s="167"/>
    </row>
    <row r="849" spans="22:22" x14ac:dyDescent="0.3">
      <c r="V849" s="167"/>
    </row>
    <row r="850" spans="22:22" x14ac:dyDescent="0.3">
      <c r="V850" s="167"/>
    </row>
    <row r="851" spans="22:22" x14ac:dyDescent="0.3">
      <c r="V851" s="167"/>
    </row>
    <row r="852" spans="22:22" x14ac:dyDescent="0.3">
      <c r="V852" s="167"/>
    </row>
    <row r="853" spans="22:22" x14ac:dyDescent="0.3">
      <c r="V853" s="167"/>
    </row>
    <row r="854" spans="22:22" x14ac:dyDescent="0.3">
      <c r="V854" s="167"/>
    </row>
    <row r="855" spans="22:22" x14ac:dyDescent="0.3">
      <c r="V855" s="167"/>
    </row>
    <row r="856" spans="22:22" x14ac:dyDescent="0.3">
      <c r="V856" s="167"/>
    </row>
    <row r="857" spans="22:22" x14ac:dyDescent="0.3">
      <c r="V857" s="167"/>
    </row>
    <row r="858" spans="22:22" x14ac:dyDescent="0.3">
      <c r="V858" s="167"/>
    </row>
    <row r="859" spans="22:22" x14ac:dyDescent="0.3">
      <c r="V859" s="167"/>
    </row>
    <row r="860" spans="22:22" x14ac:dyDescent="0.3">
      <c r="V860" s="167"/>
    </row>
    <row r="861" spans="22:22" x14ac:dyDescent="0.3">
      <c r="V861" s="167"/>
    </row>
    <row r="862" spans="22:22" x14ac:dyDescent="0.3">
      <c r="V862" s="167"/>
    </row>
    <row r="863" spans="22:22" x14ac:dyDescent="0.3">
      <c r="V863" s="167"/>
    </row>
    <row r="864" spans="22:22" x14ac:dyDescent="0.3">
      <c r="V864" s="167"/>
    </row>
    <row r="865" spans="22:22" x14ac:dyDescent="0.3">
      <c r="V865" s="167"/>
    </row>
    <row r="866" spans="22:22" x14ac:dyDescent="0.3">
      <c r="V866" s="167"/>
    </row>
    <row r="867" spans="22:22" x14ac:dyDescent="0.3">
      <c r="V867" s="167"/>
    </row>
    <row r="868" spans="22:22" x14ac:dyDescent="0.3">
      <c r="V868" s="167"/>
    </row>
    <row r="869" spans="22:22" x14ac:dyDescent="0.3">
      <c r="V869" s="167"/>
    </row>
    <row r="870" spans="22:22" x14ac:dyDescent="0.3">
      <c r="V870" s="167"/>
    </row>
    <row r="871" spans="22:22" x14ac:dyDescent="0.3">
      <c r="V871" s="167"/>
    </row>
    <row r="872" spans="22:22" x14ac:dyDescent="0.3">
      <c r="V872" s="167"/>
    </row>
    <row r="873" spans="22:22" x14ac:dyDescent="0.3">
      <c r="V873" s="167"/>
    </row>
    <row r="874" spans="22:22" x14ac:dyDescent="0.3">
      <c r="V874" s="167"/>
    </row>
    <row r="875" spans="22:22" x14ac:dyDescent="0.3">
      <c r="V875" s="167"/>
    </row>
    <row r="876" spans="22:22" x14ac:dyDescent="0.3">
      <c r="V876" s="167"/>
    </row>
    <row r="877" spans="22:22" x14ac:dyDescent="0.3">
      <c r="V877" s="167"/>
    </row>
    <row r="878" spans="22:22" x14ac:dyDescent="0.3">
      <c r="V878" s="167"/>
    </row>
    <row r="879" spans="22:22" x14ac:dyDescent="0.3">
      <c r="V879" s="167"/>
    </row>
    <row r="880" spans="22:22" x14ac:dyDescent="0.3">
      <c r="V880" s="167"/>
    </row>
    <row r="881" spans="22:22" x14ac:dyDescent="0.3">
      <c r="V881" s="167"/>
    </row>
    <row r="882" spans="22:22" x14ac:dyDescent="0.3">
      <c r="V882" s="167"/>
    </row>
    <row r="883" spans="22:22" x14ac:dyDescent="0.3">
      <c r="V883" s="167"/>
    </row>
    <row r="884" spans="22:22" x14ac:dyDescent="0.3">
      <c r="V884" s="167"/>
    </row>
    <row r="885" spans="22:22" x14ac:dyDescent="0.3">
      <c r="V885" s="167"/>
    </row>
    <row r="886" spans="22:22" x14ac:dyDescent="0.3">
      <c r="V886" s="167"/>
    </row>
    <row r="887" spans="22:22" x14ac:dyDescent="0.3">
      <c r="V887" s="167"/>
    </row>
    <row r="888" spans="22:22" x14ac:dyDescent="0.3">
      <c r="V888" s="167"/>
    </row>
    <row r="889" spans="22:22" x14ac:dyDescent="0.3">
      <c r="V889" s="167"/>
    </row>
    <row r="890" spans="22:22" x14ac:dyDescent="0.3">
      <c r="V890" s="167"/>
    </row>
    <row r="891" spans="22:22" x14ac:dyDescent="0.3">
      <c r="V891" s="167"/>
    </row>
    <row r="892" spans="22:22" x14ac:dyDescent="0.3">
      <c r="V892" s="167"/>
    </row>
    <row r="893" spans="22:22" x14ac:dyDescent="0.3">
      <c r="V893" s="167"/>
    </row>
    <row r="894" spans="22:22" x14ac:dyDescent="0.3">
      <c r="V894" s="167"/>
    </row>
    <row r="895" spans="22:22" x14ac:dyDescent="0.3">
      <c r="V895" s="167"/>
    </row>
    <row r="896" spans="22:22" x14ac:dyDescent="0.3">
      <c r="V896" s="167"/>
    </row>
    <row r="897" spans="22:22" x14ac:dyDescent="0.3">
      <c r="V897" s="167"/>
    </row>
    <row r="898" spans="22:22" x14ac:dyDescent="0.3">
      <c r="V898" s="167"/>
    </row>
    <row r="899" spans="22:22" x14ac:dyDescent="0.3">
      <c r="V899" s="167"/>
    </row>
    <row r="900" spans="22:22" x14ac:dyDescent="0.3">
      <c r="V900" s="167"/>
    </row>
    <row r="901" spans="22:22" x14ac:dyDescent="0.3">
      <c r="V901" s="167"/>
    </row>
    <row r="902" spans="22:22" x14ac:dyDescent="0.3">
      <c r="V902" s="167"/>
    </row>
    <row r="903" spans="22:22" x14ac:dyDescent="0.3">
      <c r="V903" s="167"/>
    </row>
    <row r="904" spans="22:22" x14ac:dyDescent="0.3">
      <c r="V904" s="167"/>
    </row>
    <row r="905" spans="22:22" x14ac:dyDescent="0.3">
      <c r="V905" s="167"/>
    </row>
    <row r="906" spans="22:22" x14ac:dyDescent="0.3">
      <c r="V906" s="167"/>
    </row>
    <row r="907" spans="22:22" x14ac:dyDescent="0.3">
      <c r="V907" s="167"/>
    </row>
    <row r="908" spans="22:22" x14ac:dyDescent="0.3">
      <c r="V908" s="167"/>
    </row>
    <row r="909" spans="22:22" x14ac:dyDescent="0.3">
      <c r="V909" s="167"/>
    </row>
    <row r="910" spans="22:22" x14ac:dyDescent="0.3">
      <c r="V910" s="167"/>
    </row>
    <row r="911" spans="22:22" x14ac:dyDescent="0.3">
      <c r="V911" s="167"/>
    </row>
    <row r="912" spans="22:22" x14ac:dyDescent="0.3">
      <c r="V912" s="167"/>
    </row>
    <row r="913" spans="22:22" x14ac:dyDescent="0.3">
      <c r="V913" s="167"/>
    </row>
    <row r="914" spans="22:22" x14ac:dyDescent="0.3">
      <c r="V914" s="167"/>
    </row>
    <row r="915" spans="22:22" x14ac:dyDescent="0.3">
      <c r="V915" s="167"/>
    </row>
    <row r="916" spans="22:22" x14ac:dyDescent="0.3">
      <c r="V916" s="167"/>
    </row>
    <row r="917" spans="22:22" x14ac:dyDescent="0.3">
      <c r="V917" s="167"/>
    </row>
    <row r="918" spans="22:22" x14ac:dyDescent="0.3">
      <c r="V918" s="167"/>
    </row>
    <row r="919" spans="22:22" x14ac:dyDescent="0.3">
      <c r="V919" s="167"/>
    </row>
    <row r="920" spans="22:22" x14ac:dyDescent="0.3">
      <c r="V920" s="167"/>
    </row>
    <row r="921" spans="22:22" x14ac:dyDescent="0.3">
      <c r="V921" s="167"/>
    </row>
    <row r="922" spans="22:22" x14ac:dyDescent="0.3">
      <c r="V922" s="167"/>
    </row>
    <row r="923" spans="22:22" x14ac:dyDescent="0.3">
      <c r="V923" s="167"/>
    </row>
    <row r="924" spans="22:22" x14ac:dyDescent="0.3">
      <c r="V924" s="167"/>
    </row>
    <row r="925" spans="22:22" x14ac:dyDescent="0.3">
      <c r="V925" s="167"/>
    </row>
    <row r="926" spans="22:22" x14ac:dyDescent="0.3">
      <c r="V926" s="167"/>
    </row>
    <row r="927" spans="22:22" x14ac:dyDescent="0.3">
      <c r="V927" s="167"/>
    </row>
    <row r="928" spans="22:22" x14ac:dyDescent="0.3">
      <c r="V928" s="167"/>
    </row>
    <row r="929" spans="22:22" x14ac:dyDescent="0.3">
      <c r="V929" s="167"/>
    </row>
    <row r="930" spans="22:22" x14ac:dyDescent="0.3">
      <c r="V930" s="167"/>
    </row>
    <row r="931" spans="22:22" x14ac:dyDescent="0.3">
      <c r="V931" s="167"/>
    </row>
    <row r="932" spans="22:22" x14ac:dyDescent="0.3">
      <c r="V932" s="167"/>
    </row>
    <row r="933" spans="22:22" x14ac:dyDescent="0.3">
      <c r="V933" s="167"/>
    </row>
    <row r="934" spans="22:22" x14ac:dyDescent="0.3">
      <c r="V934" s="167"/>
    </row>
    <row r="935" spans="22:22" x14ac:dyDescent="0.3">
      <c r="V935" s="167"/>
    </row>
    <row r="936" spans="22:22" x14ac:dyDescent="0.3">
      <c r="V936" s="167"/>
    </row>
    <row r="937" spans="22:22" x14ac:dyDescent="0.3">
      <c r="V937" s="167"/>
    </row>
    <row r="938" spans="22:22" x14ac:dyDescent="0.3">
      <c r="V938" s="167"/>
    </row>
    <row r="939" spans="22:22" x14ac:dyDescent="0.3">
      <c r="V939" s="167"/>
    </row>
    <row r="940" spans="22:22" x14ac:dyDescent="0.3">
      <c r="V940" s="167"/>
    </row>
    <row r="941" spans="22:22" x14ac:dyDescent="0.3">
      <c r="V941" s="167"/>
    </row>
    <row r="942" spans="22:22" x14ac:dyDescent="0.3">
      <c r="V942" s="167"/>
    </row>
    <row r="943" spans="22:22" x14ac:dyDescent="0.3">
      <c r="V943" s="167"/>
    </row>
    <row r="944" spans="22:22" x14ac:dyDescent="0.3">
      <c r="V944" s="167"/>
    </row>
    <row r="945" spans="22:22" x14ac:dyDescent="0.3">
      <c r="V945" s="167"/>
    </row>
    <row r="946" spans="22:22" x14ac:dyDescent="0.3">
      <c r="V946" s="167"/>
    </row>
    <row r="947" spans="22:22" x14ac:dyDescent="0.3">
      <c r="V947" s="167"/>
    </row>
    <row r="948" spans="22:22" x14ac:dyDescent="0.3">
      <c r="V948" s="167"/>
    </row>
    <row r="949" spans="22:22" x14ac:dyDescent="0.3">
      <c r="V949" s="167"/>
    </row>
    <row r="950" spans="22:22" x14ac:dyDescent="0.3">
      <c r="V950" s="167"/>
    </row>
    <row r="951" spans="22:22" x14ac:dyDescent="0.3">
      <c r="V951" s="167"/>
    </row>
    <row r="952" spans="22:22" x14ac:dyDescent="0.3">
      <c r="V952" s="167"/>
    </row>
    <row r="953" spans="22:22" x14ac:dyDescent="0.3">
      <c r="V953" s="167"/>
    </row>
    <row r="954" spans="22:22" x14ac:dyDescent="0.3">
      <c r="V954" s="167"/>
    </row>
    <row r="955" spans="22:22" x14ac:dyDescent="0.3">
      <c r="V955" s="167"/>
    </row>
    <row r="956" spans="22:22" x14ac:dyDescent="0.3">
      <c r="V956" s="167"/>
    </row>
    <row r="957" spans="22:22" x14ac:dyDescent="0.3">
      <c r="V957" s="167"/>
    </row>
    <row r="958" spans="22:22" x14ac:dyDescent="0.3">
      <c r="V958" s="167"/>
    </row>
    <row r="959" spans="22:22" x14ac:dyDescent="0.3">
      <c r="V959" s="167"/>
    </row>
    <row r="960" spans="22:22" x14ac:dyDescent="0.3">
      <c r="V960" s="167"/>
    </row>
    <row r="961" spans="22:22" x14ac:dyDescent="0.3">
      <c r="V961" s="167"/>
    </row>
    <row r="962" spans="22:22" x14ac:dyDescent="0.3">
      <c r="V962" s="167"/>
    </row>
    <row r="963" spans="22:22" x14ac:dyDescent="0.3">
      <c r="V963" s="167"/>
    </row>
    <row r="964" spans="22:22" x14ac:dyDescent="0.3">
      <c r="V964" s="167"/>
    </row>
    <row r="965" spans="22:22" x14ac:dyDescent="0.3">
      <c r="V965" s="167"/>
    </row>
    <row r="966" spans="22:22" x14ac:dyDescent="0.3">
      <c r="V966" s="167"/>
    </row>
    <row r="967" spans="22:22" x14ac:dyDescent="0.3">
      <c r="V967" s="167"/>
    </row>
    <row r="968" spans="22:22" x14ac:dyDescent="0.3">
      <c r="V968" s="167"/>
    </row>
    <row r="969" spans="22:22" x14ac:dyDescent="0.3">
      <c r="V969" s="167"/>
    </row>
    <row r="970" spans="22:22" x14ac:dyDescent="0.3">
      <c r="V970" s="167"/>
    </row>
    <row r="971" spans="22:22" x14ac:dyDescent="0.3">
      <c r="V971" s="167"/>
    </row>
    <row r="972" spans="22:22" x14ac:dyDescent="0.3">
      <c r="V972" s="167"/>
    </row>
    <row r="973" spans="22:22" x14ac:dyDescent="0.3">
      <c r="V973" s="167"/>
    </row>
    <row r="974" spans="22:22" x14ac:dyDescent="0.3">
      <c r="V974" s="167"/>
    </row>
    <row r="975" spans="22:22" x14ac:dyDescent="0.3">
      <c r="V975" s="167"/>
    </row>
    <row r="976" spans="22:22" x14ac:dyDescent="0.3">
      <c r="V976" s="167"/>
    </row>
    <row r="977" spans="22:22" x14ac:dyDescent="0.3">
      <c r="V977" s="167"/>
    </row>
    <row r="978" spans="22:22" x14ac:dyDescent="0.3">
      <c r="V978" s="167"/>
    </row>
    <row r="979" spans="22:22" x14ac:dyDescent="0.3">
      <c r="V979" s="167"/>
    </row>
    <row r="980" spans="22:22" x14ac:dyDescent="0.3">
      <c r="V980" s="167"/>
    </row>
    <row r="981" spans="22:22" x14ac:dyDescent="0.3">
      <c r="V981" s="167"/>
    </row>
    <row r="982" spans="22:22" x14ac:dyDescent="0.3">
      <c r="V982" s="167"/>
    </row>
    <row r="983" spans="22:22" x14ac:dyDescent="0.3">
      <c r="V983" s="167"/>
    </row>
    <row r="984" spans="22:22" x14ac:dyDescent="0.3">
      <c r="V984" s="167"/>
    </row>
    <row r="985" spans="22:22" x14ac:dyDescent="0.3">
      <c r="V985" s="167"/>
    </row>
    <row r="986" spans="22:22" x14ac:dyDescent="0.3">
      <c r="V986" s="167"/>
    </row>
    <row r="987" spans="22:22" x14ac:dyDescent="0.3">
      <c r="V987" s="167"/>
    </row>
    <row r="988" spans="22:22" x14ac:dyDescent="0.3">
      <c r="V988" s="167"/>
    </row>
    <row r="989" spans="22:22" x14ac:dyDescent="0.3">
      <c r="V989" s="167"/>
    </row>
    <row r="990" spans="22:22" x14ac:dyDescent="0.3">
      <c r="V990" s="167"/>
    </row>
    <row r="991" spans="22:22" x14ac:dyDescent="0.3">
      <c r="V991" s="167"/>
    </row>
    <row r="992" spans="22:22" x14ac:dyDescent="0.3">
      <c r="V992" s="167"/>
    </row>
    <row r="993" spans="22:22" x14ac:dyDescent="0.3">
      <c r="V993" s="167"/>
    </row>
    <row r="994" spans="22:22" x14ac:dyDescent="0.3">
      <c r="V994" s="167"/>
    </row>
    <row r="995" spans="22:22" x14ac:dyDescent="0.3">
      <c r="V995" s="167"/>
    </row>
    <row r="996" spans="22:22" x14ac:dyDescent="0.3">
      <c r="V996" s="167"/>
    </row>
    <row r="997" spans="22:22" x14ac:dyDescent="0.3">
      <c r="V997" s="167"/>
    </row>
    <row r="998" spans="22:22" x14ac:dyDescent="0.3">
      <c r="V998" s="167"/>
    </row>
    <row r="999" spans="22:22" x14ac:dyDescent="0.3">
      <c r="V999" s="167"/>
    </row>
    <row r="1000" spans="22:22" x14ac:dyDescent="0.3">
      <c r="V1000" s="167"/>
    </row>
    <row r="1001" spans="22:22" x14ac:dyDescent="0.3">
      <c r="V1001" s="167"/>
    </row>
    <row r="1002" spans="22:22" x14ac:dyDescent="0.3">
      <c r="V1002" s="167"/>
    </row>
    <row r="1003" spans="22:22" x14ac:dyDescent="0.3">
      <c r="V1003" s="167"/>
    </row>
    <row r="1004" spans="22:22" x14ac:dyDescent="0.3">
      <c r="V1004" s="167"/>
    </row>
    <row r="1005" spans="22:22" x14ac:dyDescent="0.3">
      <c r="V1005" s="167"/>
    </row>
    <row r="1006" spans="22:22" x14ac:dyDescent="0.3">
      <c r="V1006" s="167"/>
    </row>
    <row r="1007" spans="22:22" x14ac:dyDescent="0.3">
      <c r="V1007" s="167"/>
    </row>
    <row r="1008" spans="22:22" x14ac:dyDescent="0.3">
      <c r="V1008" s="167"/>
    </row>
    <row r="1009" spans="22:22" x14ac:dyDescent="0.3">
      <c r="V1009" s="167"/>
    </row>
    <row r="1010" spans="22:22" x14ac:dyDescent="0.3">
      <c r="V1010" s="167"/>
    </row>
    <row r="1011" spans="22:22" x14ac:dyDescent="0.3">
      <c r="V1011" s="167"/>
    </row>
    <row r="1012" spans="22:22" x14ac:dyDescent="0.3">
      <c r="V1012" s="167"/>
    </row>
    <row r="1013" spans="22:22" x14ac:dyDescent="0.3">
      <c r="V1013" s="167"/>
    </row>
    <row r="1014" spans="22:22" x14ac:dyDescent="0.3">
      <c r="V1014" s="167"/>
    </row>
    <row r="1015" spans="22:22" x14ac:dyDescent="0.3">
      <c r="V1015" s="167"/>
    </row>
    <row r="1016" spans="22:22" x14ac:dyDescent="0.3">
      <c r="V1016" s="167"/>
    </row>
    <row r="1017" spans="22:22" x14ac:dyDescent="0.3">
      <c r="V1017" s="167"/>
    </row>
    <row r="1018" spans="22:22" x14ac:dyDescent="0.3">
      <c r="V1018" s="167"/>
    </row>
    <row r="1019" spans="22:22" x14ac:dyDescent="0.3">
      <c r="V1019" s="167"/>
    </row>
    <row r="1020" spans="22:22" x14ac:dyDescent="0.3">
      <c r="V1020" s="167"/>
    </row>
    <row r="1021" spans="22:22" x14ac:dyDescent="0.3">
      <c r="V1021" s="167"/>
    </row>
    <row r="1022" spans="22:22" x14ac:dyDescent="0.3">
      <c r="V1022" s="167"/>
    </row>
    <row r="1023" spans="22:22" x14ac:dyDescent="0.3">
      <c r="V1023" s="167"/>
    </row>
    <row r="1024" spans="22:22" x14ac:dyDescent="0.3">
      <c r="V1024" s="167"/>
    </row>
    <row r="1025" spans="22:22" x14ac:dyDescent="0.3">
      <c r="V1025" s="167"/>
    </row>
    <row r="1026" spans="22:22" x14ac:dyDescent="0.3">
      <c r="V1026" s="167"/>
    </row>
    <row r="1027" spans="22:22" x14ac:dyDescent="0.3">
      <c r="V1027" s="167"/>
    </row>
    <row r="1028" spans="22:22" x14ac:dyDescent="0.3">
      <c r="V1028" s="167"/>
    </row>
    <row r="1029" spans="22:22" x14ac:dyDescent="0.3">
      <c r="V1029" s="167"/>
    </row>
    <row r="1030" spans="22:22" x14ac:dyDescent="0.3">
      <c r="V1030" s="167"/>
    </row>
    <row r="1031" spans="22:22" x14ac:dyDescent="0.3">
      <c r="V1031" s="167"/>
    </row>
    <row r="1032" spans="22:22" x14ac:dyDescent="0.3">
      <c r="V1032" s="167"/>
    </row>
    <row r="1033" spans="22:22" x14ac:dyDescent="0.3">
      <c r="V1033" s="167"/>
    </row>
    <row r="1034" spans="22:22" x14ac:dyDescent="0.3">
      <c r="V1034" s="167"/>
    </row>
    <row r="1035" spans="22:22" x14ac:dyDescent="0.3">
      <c r="V1035" s="167"/>
    </row>
    <row r="1036" spans="22:22" x14ac:dyDescent="0.3">
      <c r="V1036" s="167"/>
    </row>
    <row r="1037" spans="22:22" x14ac:dyDescent="0.3">
      <c r="V1037" s="167"/>
    </row>
    <row r="1038" spans="22:22" x14ac:dyDescent="0.3">
      <c r="V1038" s="167"/>
    </row>
    <row r="1039" spans="22:22" x14ac:dyDescent="0.3">
      <c r="V1039" s="167"/>
    </row>
    <row r="1040" spans="22:22" x14ac:dyDescent="0.3">
      <c r="V1040" s="167"/>
    </row>
    <row r="1041" spans="22:22" x14ac:dyDescent="0.3">
      <c r="V1041" s="167"/>
    </row>
    <row r="1042" spans="22:22" x14ac:dyDescent="0.3">
      <c r="V1042" s="167"/>
    </row>
    <row r="1043" spans="22:22" x14ac:dyDescent="0.3">
      <c r="V1043" s="167"/>
    </row>
    <row r="1044" spans="22:22" x14ac:dyDescent="0.3">
      <c r="V1044" s="167"/>
    </row>
    <row r="1045" spans="22:22" x14ac:dyDescent="0.3">
      <c r="V1045" s="167"/>
    </row>
    <row r="1046" spans="22:22" x14ac:dyDescent="0.3">
      <c r="V1046" s="167"/>
    </row>
    <row r="1047" spans="22:22" x14ac:dyDescent="0.3">
      <c r="V1047" s="167"/>
    </row>
    <row r="1048" spans="22:22" x14ac:dyDescent="0.3">
      <c r="V1048" s="167"/>
    </row>
    <row r="1049" spans="22:22" x14ac:dyDescent="0.3">
      <c r="V1049" s="167"/>
    </row>
    <row r="1050" spans="22:22" x14ac:dyDescent="0.3">
      <c r="V1050" s="167"/>
    </row>
    <row r="1051" spans="22:22" x14ac:dyDescent="0.3">
      <c r="V1051" s="167"/>
    </row>
    <row r="1052" spans="22:22" x14ac:dyDescent="0.3">
      <c r="V1052" s="167"/>
    </row>
    <row r="1053" spans="22:22" x14ac:dyDescent="0.3">
      <c r="V1053" s="167"/>
    </row>
    <row r="1054" spans="22:22" x14ac:dyDescent="0.3">
      <c r="V1054" s="167"/>
    </row>
    <row r="1055" spans="22:22" x14ac:dyDescent="0.3">
      <c r="V1055" s="167"/>
    </row>
    <row r="1056" spans="22:22" x14ac:dyDescent="0.3">
      <c r="V1056" s="167"/>
    </row>
    <row r="1057" spans="22:22" x14ac:dyDescent="0.3">
      <c r="V1057" s="167"/>
    </row>
    <row r="1058" spans="22:22" x14ac:dyDescent="0.3">
      <c r="V1058" s="167"/>
    </row>
    <row r="1059" spans="22:22" x14ac:dyDescent="0.3">
      <c r="V1059" s="167"/>
    </row>
    <row r="1060" spans="22:22" x14ac:dyDescent="0.3">
      <c r="V1060" s="167"/>
    </row>
    <row r="1061" spans="22:22" x14ac:dyDescent="0.3">
      <c r="V1061" s="167"/>
    </row>
    <row r="1062" spans="22:22" x14ac:dyDescent="0.3">
      <c r="V1062" s="167"/>
    </row>
    <row r="1063" spans="22:22" x14ac:dyDescent="0.3">
      <c r="V1063" s="167"/>
    </row>
    <row r="1064" spans="22:22" x14ac:dyDescent="0.3">
      <c r="V1064" s="167"/>
    </row>
    <row r="1065" spans="22:22" x14ac:dyDescent="0.3">
      <c r="V1065" s="167"/>
    </row>
    <row r="1066" spans="22:22" x14ac:dyDescent="0.3">
      <c r="V1066" s="167"/>
    </row>
    <row r="1067" spans="22:22" x14ac:dyDescent="0.3">
      <c r="V1067" s="167"/>
    </row>
    <row r="1068" spans="22:22" x14ac:dyDescent="0.3">
      <c r="V1068" s="167"/>
    </row>
    <row r="1069" spans="22:22" x14ac:dyDescent="0.3">
      <c r="V1069" s="167"/>
    </row>
    <row r="1070" spans="22:22" x14ac:dyDescent="0.3">
      <c r="V1070" s="167"/>
    </row>
    <row r="1071" spans="22:22" x14ac:dyDescent="0.3">
      <c r="V1071" s="167"/>
    </row>
    <row r="1072" spans="22:22" x14ac:dyDescent="0.3">
      <c r="V1072" s="167"/>
    </row>
    <row r="1073" spans="22:22" x14ac:dyDescent="0.3">
      <c r="V1073" s="167"/>
    </row>
    <row r="1074" spans="22:22" x14ac:dyDescent="0.3">
      <c r="V1074" s="167"/>
    </row>
    <row r="1075" spans="22:22" x14ac:dyDescent="0.3">
      <c r="V1075" s="167"/>
    </row>
    <row r="1076" spans="22:22" x14ac:dyDescent="0.3">
      <c r="V1076" s="167"/>
    </row>
    <row r="1077" spans="22:22" x14ac:dyDescent="0.3">
      <c r="V1077" s="167"/>
    </row>
    <row r="1078" spans="22:22" x14ac:dyDescent="0.3">
      <c r="V1078" s="167"/>
    </row>
    <row r="1079" spans="22:22" x14ac:dyDescent="0.3">
      <c r="V1079" s="167"/>
    </row>
    <row r="1080" spans="22:22" x14ac:dyDescent="0.3">
      <c r="V1080" s="167"/>
    </row>
    <row r="1081" spans="22:22" x14ac:dyDescent="0.3">
      <c r="V1081" s="167"/>
    </row>
    <row r="1082" spans="22:22" x14ac:dyDescent="0.3">
      <c r="V1082" s="167"/>
    </row>
    <row r="1083" spans="22:22" x14ac:dyDescent="0.3">
      <c r="V1083" s="167"/>
    </row>
    <row r="1084" spans="22:22" x14ac:dyDescent="0.3">
      <c r="V1084" s="167"/>
    </row>
    <row r="1085" spans="22:22" x14ac:dyDescent="0.3">
      <c r="V1085" s="167"/>
    </row>
    <row r="1086" spans="22:22" x14ac:dyDescent="0.3">
      <c r="V1086" s="167"/>
    </row>
    <row r="1087" spans="22:22" x14ac:dyDescent="0.3">
      <c r="V1087" s="167"/>
    </row>
    <row r="1088" spans="22:22" x14ac:dyDescent="0.3">
      <c r="V1088" s="167"/>
    </row>
    <row r="1089" spans="22:22" x14ac:dyDescent="0.3">
      <c r="V1089" s="167"/>
    </row>
    <row r="1090" spans="22:22" x14ac:dyDescent="0.3">
      <c r="V1090" s="167"/>
    </row>
    <row r="1091" spans="22:22" x14ac:dyDescent="0.3">
      <c r="V1091" s="167"/>
    </row>
    <row r="1092" spans="22:22" x14ac:dyDescent="0.3">
      <c r="V1092" s="167"/>
    </row>
    <row r="1093" spans="22:22" x14ac:dyDescent="0.3">
      <c r="V1093" s="167"/>
    </row>
    <row r="1094" spans="22:22" x14ac:dyDescent="0.3">
      <c r="V1094" s="167"/>
    </row>
    <row r="1095" spans="22:22" x14ac:dyDescent="0.3">
      <c r="V1095" s="167"/>
    </row>
    <row r="1096" spans="22:22" x14ac:dyDescent="0.3">
      <c r="V1096" s="167"/>
    </row>
    <row r="1097" spans="22:22" x14ac:dyDescent="0.3">
      <c r="V1097" s="167"/>
    </row>
    <row r="1098" spans="22:22" x14ac:dyDescent="0.3">
      <c r="V1098" s="167"/>
    </row>
    <row r="1099" spans="22:22" x14ac:dyDescent="0.3">
      <c r="V1099" s="167"/>
    </row>
    <row r="1100" spans="22:22" x14ac:dyDescent="0.3">
      <c r="V1100" s="167"/>
    </row>
    <row r="1101" spans="22:22" x14ac:dyDescent="0.3">
      <c r="V1101" s="167"/>
    </row>
    <row r="1102" spans="22:22" x14ac:dyDescent="0.3">
      <c r="V1102" s="167"/>
    </row>
    <row r="1103" spans="22:22" x14ac:dyDescent="0.3">
      <c r="V1103" s="167"/>
    </row>
    <row r="1104" spans="22:22" x14ac:dyDescent="0.3">
      <c r="V1104" s="167"/>
    </row>
    <row r="1105" spans="22:22" x14ac:dyDescent="0.3">
      <c r="V1105" s="167"/>
    </row>
    <row r="1106" spans="22:22" x14ac:dyDescent="0.3">
      <c r="V1106" s="167"/>
    </row>
    <row r="1107" spans="22:22" x14ac:dyDescent="0.3">
      <c r="V1107" s="167"/>
    </row>
    <row r="1108" spans="22:22" x14ac:dyDescent="0.3">
      <c r="V1108" s="167"/>
    </row>
    <row r="1109" spans="22:22" x14ac:dyDescent="0.3">
      <c r="V1109" s="167"/>
    </row>
    <row r="1110" spans="22:22" x14ac:dyDescent="0.3">
      <c r="V1110" s="167"/>
    </row>
    <row r="1111" spans="22:22" x14ac:dyDescent="0.3">
      <c r="V1111" s="167"/>
    </row>
    <row r="1112" spans="22:22" x14ac:dyDescent="0.3">
      <c r="V1112" s="167"/>
    </row>
    <row r="1113" spans="22:22" x14ac:dyDescent="0.3">
      <c r="V1113" s="167"/>
    </row>
    <row r="1114" spans="22:22" x14ac:dyDescent="0.3">
      <c r="V1114" s="167"/>
    </row>
    <row r="1115" spans="22:22" x14ac:dyDescent="0.3">
      <c r="V1115" s="167"/>
    </row>
    <row r="1116" spans="22:22" x14ac:dyDescent="0.3">
      <c r="V1116" s="167"/>
    </row>
    <row r="1117" spans="22:22" x14ac:dyDescent="0.3">
      <c r="V1117" s="167"/>
    </row>
    <row r="1118" spans="22:22" x14ac:dyDescent="0.3">
      <c r="V1118" s="167"/>
    </row>
    <row r="1119" spans="22:22" x14ac:dyDescent="0.3">
      <c r="V1119" s="167"/>
    </row>
    <row r="1120" spans="22:22" x14ac:dyDescent="0.3">
      <c r="V1120" s="167"/>
    </row>
    <row r="1121" spans="22:22" x14ac:dyDescent="0.3">
      <c r="V1121" s="167"/>
    </row>
    <row r="1122" spans="22:22" x14ac:dyDescent="0.3">
      <c r="V1122" s="167"/>
    </row>
    <row r="1123" spans="22:22" x14ac:dyDescent="0.3">
      <c r="V1123" s="167"/>
    </row>
    <row r="1124" spans="22:22" x14ac:dyDescent="0.3">
      <c r="V1124" s="167"/>
    </row>
    <row r="1125" spans="22:22" x14ac:dyDescent="0.3">
      <c r="V1125" s="167"/>
    </row>
    <row r="1126" spans="22:22" x14ac:dyDescent="0.3">
      <c r="V1126" s="167"/>
    </row>
    <row r="1127" spans="22:22" x14ac:dyDescent="0.3">
      <c r="V1127" s="167"/>
    </row>
    <row r="1128" spans="22:22" x14ac:dyDescent="0.3">
      <c r="V1128" s="167"/>
    </row>
    <row r="1129" spans="22:22" x14ac:dyDescent="0.3">
      <c r="V1129" s="167"/>
    </row>
    <row r="1130" spans="22:22" x14ac:dyDescent="0.3">
      <c r="V1130" s="167"/>
    </row>
    <row r="1131" spans="22:22" x14ac:dyDescent="0.3">
      <c r="V1131" s="167"/>
    </row>
    <row r="1132" spans="22:22" x14ac:dyDescent="0.3">
      <c r="V1132" s="167"/>
    </row>
    <row r="1133" spans="22:22" x14ac:dyDescent="0.3">
      <c r="V1133" s="167"/>
    </row>
    <row r="1134" spans="22:22" x14ac:dyDescent="0.3">
      <c r="V1134" s="167"/>
    </row>
    <row r="1135" spans="22:22" x14ac:dyDescent="0.3">
      <c r="V1135" s="167"/>
    </row>
    <row r="1136" spans="22:22" x14ac:dyDescent="0.3">
      <c r="V1136" s="167"/>
    </row>
    <row r="1137" spans="22:22" x14ac:dyDescent="0.3">
      <c r="V1137" s="167"/>
    </row>
    <row r="1138" spans="22:22" x14ac:dyDescent="0.3">
      <c r="V1138" s="167"/>
    </row>
    <row r="1139" spans="22:22" x14ac:dyDescent="0.3">
      <c r="V1139" s="167"/>
    </row>
    <row r="1140" spans="22:22" x14ac:dyDescent="0.3">
      <c r="V1140" s="167"/>
    </row>
    <row r="1141" spans="22:22" x14ac:dyDescent="0.3">
      <c r="V1141" s="167"/>
    </row>
    <row r="1142" spans="22:22" x14ac:dyDescent="0.3">
      <c r="V1142" s="167"/>
    </row>
    <row r="1143" spans="22:22" x14ac:dyDescent="0.3">
      <c r="V1143" s="167"/>
    </row>
    <row r="1144" spans="22:22" x14ac:dyDescent="0.3">
      <c r="V1144" s="167"/>
    </row>
    <row r="1145" spans="22:22" x14ac:dyDescent="0.3">
      <c r="V1145" s="167"/>
    </row>
    <row r="1146" spans="22:22" x14ac:dyDescent="0.3">
      <c r="V1146" s="167"/>
    </row>
    <row r="1147" spans="22:22" x14ac:dyDescent="0.3">
      <c r="V1147" s="167"/>
    </row>
    <row r="1148" spans="22:22" x14ac:dyDescent="0.3">
      <c r="V1148" s="167"/>
    </row>
    <row r="1149" spans="22:22" x14ac:dyDescent="0.3">
      <c r="V1149" s="167"/>
    </row>
    <row r="1150" spans="22:22" x14ac:dyDescent="0.3">
      <c r="V1150" s="167"/>
    </row>
    <row r="1151" spans="22:22" x14ac:dyDescent="0.3">
      <c r="V1151" s="167"/>
    </row>
    <row r="1152" spans="22:22" x14ac:dyDescent="0.3">
      <c r="V1152" s="167"/>
    </row>
    <row r="1153" spans="22:22" x14ac:dyDescent="0.3">
      <c r="V1153" s="167"/>
    </row>
    <row r="1154" spans="22:22" x14ac:dyDescent="0.3">
      <c r="V1154" s="167"/>
    </row>
    <row r="1155" spans="22:22" x14ac:dyDescent="0.3">
      <c r="V1155" s="167"/>
    </row>
    <row r="1156" spans="22:22" x14ac:dyDescent="0.3">
      <c r="V1156" s="167"/>
    </row>
    <row r="1157" spans="22:22" x14ac:dyDescent="0.3">
      <c r="V1157" s="167"/>
    </row>
    <row r="1158" spans="22:22" x14ac:dyDescent="0.3">
      <c r="V1158" s="167"/>
    </row>
    <row r="1159" spans="22:22" x14ac:dyDescent="0.3">
      <c r="V1159" s="167"/>
    </row>
    <row r="1160" spans="22:22" x14ac:dyDescent="0.3">
      <c r="V1160" s="167"/>
    </row>
    <row r="1161" spans="22:22" x14ac:dyDescent="0.3">
      <c r="V1161" s="167"/>
    </row>
    <row r="1162" spans="22:22" x14ac:dyDescent="0.3">
      <c r="V1162" s="167"/>
    </row>
    <row r="1163" spans="22:22" x14ac:dyDescent="0.3">
      <c r="V1163" s="167"/>
    </row>
    <row r="1164" spans="22:22" x14ac:dyDescent="0.3">
      <c r="V1164" s="167"/>
    </row>
    <row r="1165" spans="22:22" x14ac:dyDescent="0.3">
      <c r="V1165" s="167"/>
    </row>
    <row r="1166" spans="22:22" x14ac:dyDescent="0.3">
      <c r="V1166" s="167"/>
    </row>
    <row r="1167" spans="22:22" x14ac:dyDescent="0.3">
      <c r="V1167" s="167"/>
    </row>
    <row r="1168" spans="22:22" x14ac:dyDescent="0.3">
      <c r="V1168" s="167"/>
    </row>
    <row r="1169" spans="22:22" x14ac:dyDescent="0.3">
      <c r="V1169" s="167"/>
    </row>
    <row r="1170" spans="22:22" x14ac:dyDescent="0.3">
      <c r="V1170" s="167"/>
    </row>
    <row r="1171" spans="22:22" x14ac:dyDescent="0.3">
      <c r="V1171" s="167"/>
    </row>
    <row r="1172" spans="22:22" x14ac:dyDescent="0.3">
      <c r="V1172" s="167"/>
    </row>
    <row r="1173" spans="22:22" x14ac:dyDescent="0.3">
      <c r="V1173" s="167"/>
    </row>
    <row r="1174" spans="22:22" x14ac:dyDescent="0.3">
      <c r="V1174" s="167"/>
    </row>
    <row r="1175" spans="22:22" x14ac:dyDescent="0.3">
      <c r="V1175" s="167"/>
    </row>
    <row r="1176" spans="22:22" x14ac:dyDescent="0.3">
      <c r="V1176" s="167"/>
    </row>
    <row r="1177" spans="22:22" x14ac:dyDescent="0.3">
      <c r="V1177" s="167"/>
    </row>
    <row r="1178" spans="22:22" x14ac:dyDescent="0.3">
      <c r="V1178" s="167"/>
    </row>
    <row r="1179" spans="22:22" x14ac:dyDescent="0.3">
      <c r="V1179" s="167"/>
    </row>
    <row r="1180" spans="22:22" x14ac:dyDescent="0.3">
      <c r="V1180" s="167"/>
    </row>
    <row r="1181" spans="22:22" x14ac:dyDescent="0.3">
      <c r="V1181" s="167"/>
    </row>
    <row r="1182" spans="22:22" x14ac:dyDescent="0.3">
      <c r="V1182" s="167"/>
    </row>
    <row r="1183" spans="22:22" x14ac:dyDescent="0.3">
      <c r="V1183" s="167"/>
    </row>
    <row r="1184" spans="22:22" x14ac:dyDescent="0.3">
      <c r="V1184" s="167"/>
    </row>
    <row r="1185" spans="22:22" x14ac:dyDescent="0.3">
      <c r="V1185" s="167"/>
    </row>
    <row r="1186" spans="22:22" x14ac:dyDescent="0.3">
      <c r="V1186" s="167"/>
    </row>
    <row r="1187" spans="22:22" x14ac:dyDescent="0.3">
      <c r="V1187" s="167"/>
    </row>
    <row r="1188" spans="22:22" x14ac:dyDescent="0.3">
      <c r="V1188" s="167"/>
    </row>
    <row r="1189" spans="22:22" x14ac:dyDescent="0.3">
      <c r="V1189" s="167"/>
    </row>
    <row r="1190" spans="22:22" x14ac:dyDescent="0.3">
      <c r="V1190" s="167"/>
    </row>
    <row r="1191" spans="22:22" x14ac:dyDescent="0.3">
      <c r="V1191" s="167"/>
    </row>
    <row r="1192" spans="22:22" x14ac:dyDescent="0.3">
      <c r="V1192" s="167"/>
    </row>
    <row r="1193" spans="22:22" x14ac:dyDescent="0.3">
      <c r="V1193" s="167"/>
    </row>
    <row r="1194" spans="22:22" x14ac:dyDescent="0.3">
      <c r="V1194" s="167"/>
    </row>
    <row r="1195" spans="22:22" x14ac:dyDescent="0.3">
      <c r="V1195" s="167"/>
    </row>
    <row r="1196" spans="22:22" x14ac:dyDescent="0.3">
      <c r="V1196" s="167"/>
    </row>
    <row r="1197" spans="22:22" x14ac:dyDescent="0.3">
      <c r="V1197" s="167"/>
    </row>
    <row r="1198" spans="22:22" x14ac:dyDescent="0.3">
      <c r="V1198" s="167"/>
    </row>
    <row r="1199" spans="22:22" x14ac:dyDescent="0.3">
      <c r="V1199" s="167"/>
    </row>
    <row r="1200" spans="22:22" x14ac:dyDescent="0.3">
      <c r="V1200" s="167"/>
    </row>
    <row r="1201" spans="22:22" x14ac:dyDescent="0.3">
      <c r="V1201" s="167"/>
    </row>
    <row r="1202" spans="22:22" x14ac:dyDescent="0.3">
      <c r="V1202" s="167"/>
    </row>
    <row r="1203" spans="22:22" x14ac:dyDescent="0.3">
      <c r="V1203" s="167"/>
    </row>
    <row r="1204" spans="22:22" x14ac:dyDescent="0.3">
      <c r="V1204" s="167"/>
    </row>
    <row r="1205" spans="22:22" x14ac:dyDescent="0.3">
      <c r="V1205" s="167"/>
    </row>
    <row r="1206" spans="22:22" x14ac:dyDescent="0.3">
      <c r="V1206" s="167"/>
    </row>
    <row r="1207" spans="22:22" x14ac:dyDescent="0.3">
      <c r="V1207" s="167"/>
    </row>
    <row r="1208" spans="22:22" x14ac:dyDescent="0.3">
      <c r="V1208" s="167"/>
    </row>
    <row r="1209" spans="22:22" x14ac:dyDescent="0.3">
      <c r="V1209" s="167"/>
    </row>
    <row r="1210" spans="22:22" x14ac:dyDescent="0.3">
      <c r="V1210" s="167"/>
    </row>
    <row r="1211" spans="22:22" x14ac:dyDescent="0.3">
      <c r="V1211" s="167"/>
    </row>
    <row r="1212" spans="22:22" x14ac:dyDescent="0.3">
      <c r="V1212" s="167"/>
    </row>
    <row r="1213" spans="22:22" x14ac:dyDescent="0.3">
      <c r="V1213" s="167"/>
    </row>
    <row r="1214" spans="22:22" x14ac:dyDescent="0.3">
      <c r="V1214" s="167"/>
    </row>
    <row r="1215" spans="22:22" x14ac:dyDescent="0.3">
      <c r="V1215" s="167"/>
    </row>
    <row r="1216" spans="22:22" x14ac:dyDescent="0.3">
      <c r="V1216" s="167"/>
    </row>
    <row r="1217" spans="22:22" x14ac:dyDescent="0.3">
      <c r="V1217" s="167"/>
    </row>
    <row r="1218" spans="22:22" x14ac:dyDescent="0.3">
      <c r="V1218" s="167"/>
    </row>
    <row r="1219" spans="22:22" x14ac:dyDescent="0.3">
      <c r="V1219" s="167"/>
    </row>
    <row r="1220" spans="22:22" x14ac:dyDescent="0.3">
      <c r="V1220" s="167"/>
    </row>
    <row r="1221" spans="22:22" x14ac:dyDescent="0.3">
      <c r="V1221" s="167"/>
    </row>
    <row r="1222" spans="22:22" x14ac:dyDescent="0.3">
      <c r="V1222" s="167"/>
    </row>
    <row r="1223" spans="22:22" x14ac:dyDescent="0.3">
      <c r="V1223" s="167"/>
    </row>
    <row r="1224" spans="22:22" x14ac:dyDescent="0.3">
      <c r="V1224" s="167"/>
    </row>
    <row r="1225" spans="22:22" x14ac:dyDescent="0.3">
      <c r="V1225" s="167"/>
    </row>
    <row r="1226" spans="22:22" x14ac:dyDescent="0.3">
      <c r="V1226" s="167"/>
    </row>
    <row r="1227" spans="22:22" x14ac:dyDescent="0.3">
      <c r="V1227" s="167"/>
    </row>
    <row r="1228" spans="22:22" x14ac:dyDescent="0.3">
      <c r="V1228" s="167"/>
    </row>
    <row r="1229" spans="22:22" x14ac:dyDescent="0.3">
      <c r="V1229" s="167"/>
    </row>
    <row r="1230" spans="22:22" x14ac:dyDescent="0.3">
      <c r="V1230" s="167"/>
    </row>
    <row r="1231" spans="22:22" x14ac:dyDescent="0.3">
      <c r="V1231" s="167"/>
    </row>
    <row r="1232" spans="22:22" x14ac:dyDescent="0.3">
      <c r="V1232" s="167"/>
    </row>
    <row r="1233" spans="22:22" x14ac:dyDescent="0.3">
      <c r="V1233" s="167"/>
    </row>
    <row r="1234" spans="22:22" x14ac:dyDescent="0.3">
      <c r="V1234" s="167"/>
    </row>
    <row r="1235" spans="22:22" x14ac:dyDescent="0.3">
      <c r="V1235" s="167"/>
    </row>
    <row r="1236" spans="22:22" x14ac:dyDescent="0.3">
      <c r="V1236" s="167"/>
    </row>
    <row r="1237" spans="22:22" x14ac:dyDescent="0.3">
      <c r="V1237" s="167"/>
    </row>
    <row r="1238" spans="22:22" x14ac:dyDescent="0.3">
      <c r="V1238" s="167"/>
    </row>
    <row r="1239" spans="22:22" x14ac:dyDescent="0.3">
      <c r="V1239" s="167"/>
    </row>
    <row r="1240" spans="22:22" x14ac:dyDescent="0.3">
      <c r="V1240" s="167"/>
    </row>
    <row r="1241" spans="22:22" x14ac:dyDescent="0.3">
      <c r="V1241" s="167"/>
    </row>
    <row r="1242" spans="22:22" x14ac:dyDescent="0.3">
      <c r="V1242" s="167"/>
    </row>
    <row r="1243" spans="22:22" x14ac:dyDescent="0.3">
      <c r="V1243" s="167"/>
    </row>
    <row r="1244" spans="22:22" x14ac:dyDescent="0.3">
      <c r="V1244" s="167"/>
    </row>
    <row r="1245" spans="22:22" x14ac:dyDescent="0.3">
      <c r="V1245" s="167"/>
    </row>
    <row r="1246" spans="22:22" x14ac:dyDescent="0.3">
      <c r="V1246" s="167"/>
    </row>
    <row r="1247" spans="22:22" x14ac:dyDescent="0.3">
      <c r="V1247" s="167"/>
    </row>
    <row r="1248" spans="22:22" x14ac:dyDescent="0.3">
      <c r="V1248" s="167"/>
    </row>
    <row r="1249" spans="22:22" x14ac:dyDescent="0.3">
      <c r="V1249" s="167"/>
    </row>
    <row r="1250" spans="22:22" x14ac:dyDescent="0.3">
      <c r="V1250" s="167"/>
    </row>
    <row r="1251" spans="22:22" x14ac:dyDescent="0.3">
      <c r="V1251" s="167"/>
    </row>
    <row r="1252" spans="22:22" x14ac:dyDescent="0.3">
      <c r="V1252" s="167"/>
    </row>
    <row r="1253" spans="22:22" x14ac:dyDescent="0.3">
      <c r="V1253" s="167"/>
    </row>
    <row r="1254" spans="22:22" x14ac:dyDescent="0.3">
      <c r="V1254" s="167"/>
    </row>
    <row r="1255" spans="22:22" x14ac:dyDescent="0.3">
      <c r="V1255" s="167"/>
    </row>
    <row r="1256" spans="22:22" x14ac:dyDescent="0.3">
      <c r="V1256" s="167"/>
    </row>
    <row r="1257" spans="22:22" x14ac:dyDescent="0.3">
      <c r="V1257" s="167"/>
    </row>
    <row r="1258" spans="22:22" x14ac:dyDescent="0.3">
      <c r="V1258" s="167"/>
    </row>
    <row r="1259" spans="22:22" x14ac:dyDescent="0.3">
      <c r="V1259" s="167"/>
    </row>
    <row r="1260" spans="22:22" x14ac:dyDescent="0.3">
      <c r="V1260" s="167"/>
    </row>
    <row r="1261" spans="22:22" x14ac:dyDescent="0.3">
      <c r="V1261" s="167"/>
    </row>
    <row r="1262" spans="22:22" x14ac:dyDescent="0.3">
      <c r="V1262" s="167"/>
    </row>
    <row r="1263" spans="22:22" x14ac:dyDescent="0.3">
      <c r="V1263" s="167"/>
    </row>
    <row r="1264" spans="22:22" x14ac:dyDescent="0.3">
      <c r="V1264" s="167"/>
    </row>
    <row r="1265" spans="22:22" x14ac:dyDescent="0.3">
      <c r="V1265" s="167"/>
    </row>
    <row r="1266" spans="22:22" x14ac:dyDescent="0.3">
      <c r="V1266" s="167"/>
    </row>
    <row r="1267" spans="22:22" x14ac:dyDescent="0.3">
      <c r="V1267" s="167"/>
    </row>
    <row r="1268" spans="22:22" x14ac:dyDescent="0.3">
      <c r="V1268" s="167"/>
    </row>
    <row r="1269" spans="22:22" x14ac:dyDescent="0.3">
      <c r="V1269" s="167"/>
    </row>
    <row r="1270" spans="22:22" x14ac:dyDescent="0.3">
      <c r="V1270" s="167"/>
    </row>
    <row r="1271" spans="22:22" x14ac:dyDescent="0.3">
      <c r="V1271" s="167"/>
    </row>
    <row r="1272" spans="22:22" x14ac:dyDescent="0.3">
      <c r="V1272" s="167"/>
    </row>
    <row r="1273" spans="22:22" x14ac:dyDescent="0.3">
      <c r="V1273" s="167"/>
    </row>
    <row r="1274" spans="22:22" x14ac:dyDescent="0.3">
      <c r="V1274" s="167"/>
    </row>
    <row r="1275" spans="22:22" x14ac:dyDescent="0.3">
      <c r="V1275" s="167"/>
    </row>
    <row r="1276" spans="22:22" x14ac:dyDescent="0.3">
      <c r="V1276" s="167"/>
    </row>
    <row r="1277" spans="22:22" x14ac:dyDescent="0.3">
      <c r="V1277" s="167"/>
    </row>
    <row r="1278" spans="22:22" x14ac:dyDescent="0.3">
      <c r="V1278" s="167"/>
    </row>
    <row r="1279" spans="22:22" x14ac:dyDescent="0.3">
      <c r="V1279" s="167"/>
    </row>
    <row r="1280" spans="22:22" x14ac:dyDescent="0.3">
      <c r="V1280" s="167"/>
    </row>
    <row r="1281" spans="22:22" x14ac:dyDescent="0.3">
      <c r="V1281" s="167"/>
    </row>
    <row r="1282" spans="22:22" x14ac:dyDescent="0.3">
      <c r="V1282" s="167"/>
    </row>
    <row r="1283" spans="22:22" x14ac:dyDescent="0.3">
      <c r="V1283" s="167"/>
    </row>
    <row r="1284" spans="22:22" x14ac:dyDescent="0.3">
      <c r="V1284" s="167"/>
    </row>
    <row r="1285" spans="22:22" x14ac:dyDescent="0.3">
      <c r="V1285" s="167"/>
    </row>
    <row r="1286" spans="22:22" x14ac:dyDescent="0.3">
      <c r="V1286" s="167"/>
    </row>
    <row r="1287" spans="22:22" x14ac:dyDescent="0.3">
      <c r="V1287" s="167"/>
    </row>
    <row r="1288" spans="22:22" x14ac:dyDescent="0.3">
      <c r="V1288" s="167"/>
    </row>
    <row r="1289" spans="22:22" x14ac:dyDescent="0.3">
      <c r="V1289" s="167"/>
    </row>
    <row r="1290" spans="22:22" x14ac:dyDescent="0.3">
      <c r="V1290" s="167"/>
    </row>
    <row r="1291" spans="22:22" x14ac:dyDescent="0.3">
      <c r="V1291" s="167"/>
    </row>
    <row r="1292" spans="22:22" x14ac:dyDescent="0.3">
      <c r="V1292" s="167"/>
    </row>
    <row r="1293" spans="22:22" x14ac:dyDescent="0.3">
      <c r="V1293" s="167"/>
    </row>
    <row r="1294" spans="22:22" x14ac:dyDescent="0.3">
      <c r="V1294" s="167"/>
    </row>
    <row r="1295" spans="22:22" x14ac:dyDescent="0.3">
      <c r="V1295" s="167"/>
    </row>
    <row r="1296" spans="22:22" x14ac:dyDescent="0.3">
      <c r="V1296" s="167"/>
    </row>
    <row r="1297" spans="22:22" x14ac:dyDescent="0.3">
      <c r="V1297" s="167"/>
    </row>
    <row r="1298" spans="22:22" x14ac:dyDescent="0.3">
      <c r="V1298" s="167"/>
    </row>
    <row r="1299" spans="22:22" x14ac:dyDescent="0.3">
      <c r="V1299" s="167"/>
    </row>
    <row r="1300" spans="22:22" x14ac:dyDescent="0.3">
      <c r="V1300" s="167"/>
    </row>
    <row r="1301" spans="22:22" x14ac:dyDescent="0.3">
      <c r="V1301" s="167"/>
    </row>
    <row r="1302" spans="22:22" x14ac:dyDescent="0.3">
      <c r="V1302" s="167"/>
    </row>
    <row r="1303" spans="22:22" x14ac:dyDescent="0.3">
      <c r="V1303" s="167"/>
    </row>
    <row r="1304" spans="22:22" x14ac:dyDescent="0.3">
      <c r="V1304" s="167"/>
    </row>
    <row r="1305" spans="22:22" x14ac:dyDescent="0.3">
      <c r="V1305" s="167"/>
    </row>
    <row r="1306" spans="22:22" x14ac:dyDescent="0.3">
      <c r="V1306" s="167"/>
    </row>
    <row r="1307" spans="22:22" x14ac:dyDescent="0.3">
      <c r="V1307" s="167"/>
    </row>
    <row r="1308" spans="22:22" x14ac:dyDescent="0.3">
      <c r="V1308" s="167"/>
    </row>
    <row r="1309" spans="22:22" x14ac:dyDescent="0.3">
      <c r="V1309" s="167"/>
    </row>
    <row r="1310" spans="22:22" x14ac:dyDescent="0.3">
      <c r="V1310" s="167"/>
    </row>
    <row r="1311" spans="22:22" x14ac:dyDescent="0.3">
      <c r="V1311" s="167"/>
    </row>
    <row r="1312" spans="22:22" x14ac:dyDescent="0.3">
      <c r="V1312" s="167"/>
    </row>
    <row r="1313" spans="22:22" x14ac:dyDescent="0.3">
      <c r="V1313" s="167"/>
    </row>
    <row r="1314" spans="22:22" x14ac:dyDescent="0.3">
      <c r="V1314" s="167"/>
    </row>
    <row r="1315" spans="22:22" x14ac:dyDescent="0.3">
      <c r="V1315" s="167"/>
    </row>
    <row r="1316" spans="22:22" x14ac:dyDescent="0.3">
      <c r="V1316" s="167"/>
    </row>
    <row r="1317" spans="22:22" x14ac:dyDescent="0.3">
      <c r="V1317" s="167"/>
    </row>
    <row r="1318" spans="22:22" x14ac:dyDescent="0.3">
      <c r="V1318" s="167"/>
    </row>
    <row r="1319" spans="22:22" x14ac:dyDescent="0.3">
      <c r="V1319" s="167"/>
    </row>
    <row r="1320" spans="22:22" x14ac:dyDescent="0.3">
      <c r="V1320" s="167"/>
    </row>
    <row r="1321" spans="22:22" x14ac:dyDescent="0.3">
      <c r="V1321" s="167"/>
    </row>
    <row r="1322" spans="22:22" x14ac:dyDescent="0.3">
      <c r="V1322" s="167"/>
    </row>
    <row r="1323" spans="22:22" x14ac:dyDescent="0.3">
      <c r="V1323" s="167"/>
    </row>
    <row r="1324" spans="22:22" x14ac:dyDescent="0.3">
      <c r="V1324" s="167"/>
    </row>
    <row r="1325" spans="22:22" x14ac:dyDescent="0.3">
      <c r="V1325" s="167"/>
    </row>
    <row r="1326" spans="22:22" x14ac:dyDescent="0.3">
      <c r="V1326" s="167"/>
    </row>
    <row r="1327" spans="22:22" x14ac:dyDescent="0.3">
      <c r="V1327" s="167"/>
    </row>
    <row r="1328" spans="22:22" x14ac:dyDescent="0.3">
      <c r="V1328" s="167"/>
    </row>
    <row r="1329" spans="22:22" x14ac:dyDescent="0.3">
      <c r="V1329" s="167"/>
    </row>
    <row r="1330" spans="22:22" x14ac:dyDescent="0.3">
      <c r="V1330" s="167"/>
    </row>
    <row r="1331" spans="22:22" x14ac:dyDescent="0.3">
      <c r="V1331" s="167"/>
    </row>
    <row r="1332" spans="22:22" x14ac:dyDescent="0.3">
      <c r="V1332" s="167"/>
    </row>
    <row r="1333" spans="22:22" x14ac:dyDescent="0.3">
      <c r="V1333" s="167"/>
    </row>
    <row r="1334" spans="22:22" x14ac:dyDescent="0.3">
      <c r="V1334" s="167"/>
    </row>
    <row r="1335" spans="22:22" x14ac:dyDescent="0.3">
      <c r="V1335" s="167"/>
    </row>
    <row r="1336" spans="22:22" x14ac:dyDescent="0.3">
      <c r="V1336" s="167"/>
    </row>
    <row r="1337" spans="22:22" x14ac:dyDescent="0.3">
      <c r="V1337" s="167"/>
    </row>
    <row r="1338" spans="22:22" x14ac:dyDescent="0.3">
      <c r="V1338" s="167"/>
    </row>
    <row r="1339" spans="22:22" x14ac:dyDescent="0.3">
      <c r="V1339" s="167"/>
    </row>
    <row r="1340" spans="22:22" x14ac:dyDescent="0.3">
      <c r="V1340" s="167"/>
    </row>
    <row r="1341" spans="22:22" x14ac:dyDescent="0.3">
      <c r="V1341" s="167"/>
    </row>
    <row r="1342" spans="22:22" x14ac:dyDescent="0.3">
      <c r="V1342" s="167"/>
    </row>
    <row r="1343" spans="22:22" x14ac:dyDescent="0.3">
      <c r="V1343" s="167"/>
    </row>
    <row r="1344" spans="22:22" x14ac:dyDescent="0.3">
      <c r="V1344" s="167"/>
    </row>
    <row r="1345" spans="22:22" x14ac:dyDescent="0.3">
      <c r="V1345" s="167"/>
    </row>
    <row r="1346" spans="22:22" x14ac:dyDescent="0.3">
      <c r="V1346" s="167"/>
    </row>
    <row r="1347" spans="22:22" x14ac:dyDescent="0.3">
      <c r="V1347" s="167"/>
    </row>
    <row r="1348" spans="22:22" x14ac:dyDescent="0.3">
      <c r="V1348" s="167"/>
    </row>
    <row r="1349" spans="22:22" x14ac:dyDescent="0.3">
      <c r="V1349" s="167"/>
    </row>
    <row r="1350" spans="22:22" x14ac:dyDescent="0.3">
      <c r="V1350" s="167"/>
    </row>
    <row r="1351" spans="22:22" x14ac:dyDescent="0.3">
      <c r="V1351" s="167"/>
    </row>
    <row r="1352" spans="22:22" x14ac:dyDescent="0.3">
      <c r="V1352" s="167"/>
    </row>
    <row r="1353" spans="22:22" x14ac:dyDescent="0.3">
      <c r="V1353" s="167"/>
    </row>
    <row r="1354" spans="22:22" x14ac:dyDescent="0.3">
      <c r="V1354" s="167"/>
    </row>
    <row r="1355" spans="22:22" x14ac:dyDescent="0.3">
      <c r="V1355" s="167"/>
    </row>
    <row r="1356" spans="22:22" x14ac:dyDescent="0.3">
      <c r="V1356" s="167"/>
    </row>
    <row r="1357" spans="22:22" x14ac:dyDescent="0.3">
      <c r="V1357" s="167"/>
    </row>
    <row r="1358" spans="22:22" x14ac:dyDescent="0.3">
      <c r="V1358" s="167"/>
    </row>
    <row r="1359" spans="22:22" x14ac:dyDescent="0.3">
      <c r="V1359" s="167"/>
    </row>
    <row r="1360" spans="22:22" x14ac:dyDescent="0.3">
      <c r="V1360" s="167"/>
    </row>
    <row r="1361" spans="22:22" x14ac:dyDescent="0.3">
      <c r="V1361" s="167"/>
    </row>
    <row r="1362" spans="22:22" x14ac:dyDescent="0.3">
      <c r="V1362" s="167"/>
    </row>
    <row r="1363" spans="22:22" x14ac:dyDescent="0.3">
      <c r="V1363" s="167"/>
    </row>
    <row r="1364" spans="22:22" x14ac:dyDescent="0.3">
      <c r="V1364" s="167"/>
    </row>
    <row r="1365" spans="22:22" x14ac:dyDescent="0.3">
      <c r="V1365" s="167"/>
    </row>
    <row r="1366" spans="22:22" x14ac:dyDescent="0.3">
      <c r="V1366" s="167"/>
    </row>
    <row r="1367" spans="22:22" x14ac:dyDescent="0.3">
      <c r="V1367" s="167"/>
    </row>
    <row r="1368" spans="22:22" x14ac:dyDescent="0.3">
      <c r="V1368" s="167"/>
    </row>
    <row r="1369" spans="22:22" x14ac:dyDescent="0.3">
      <c r="V1369" s="167"/>
    </row>
    <row r="1370" spans="22:22" x14ac:dyDescent="0.3">
      <c r="V1370" s="167"/>
    </row>
    <row r="1371" spans="22:22" x14ac:dyDescent="0.3">
      <c r="V1371" s="167"/>
    </row>
    <row r="1372" spans="22:22" x14ac:dyDescent="0.3">
      <c r="V1372" s="167"/>
    </row>
    <row r="1373" spans="22:22" x14ac:dyDescent="0.3">
      <c r="V1373" s="167"/>
    </row>
    <row r="1374" spans="22:22" x14ac:dyDescent="0.3">
      <c r="V1374" s="167"/>
    </row>
    <row r="1375" spans="22:22" x14ac:dyDescent="0.3">
      <c r="V1375" s="167"/>
    </row>
    <row r="1376" spans="22:22" x14ac:dyDescent="0.3">
      <c r="V1376" s="167"/>
    </row>
    <row r="1377" spans="22:22" x14ac:dyDescent="0.3">
      <c r="V1377" s="167"/>
    </row>
    <row r="1378" spans="22:22" x14ac:dyDescent="0.3">
      <c r="V1378" s="167"/>
    </row>
    <row r="1379" spans="22:22" x14ac:dyDescent="0.3">
      <c r="V1379" s="167"/>
    </row>
    <row r="1380" spans="22:22" x14ac:dyDescent="0.3">
      <c r="V1380" s="167"/>
    </row>
    <row r="1381" spans="22:22" x14ac:dyDescent="0.3">
      <c r="V1381" s="167"/>
    </row>
    <row r="1382" spans="22:22" x14ac:dyDescent="0.3">
      <c r="V1382" s="167"/>
    </row>
    <row r="1383" spans="22:22" x14ac:dyDescent="0.3">
      <c r="V1383" s="167"/>
    </row>
    <row r="1384" spans="22:22" x14ac:dyDescent="0.3">
      <c r="V1384" s="167"/>
    </row>
    <row r="1385" spans="22:22" x14ac:dyDescent="0.3">
      <c r="V1385" s="167"/>
    </row>
    <row r="1386" spans="22:22" x14ac:dyDescent="0.3">
      <c r="V1386" s="167"/>
    </row>
    <row r="1387" spans="22:22" x14ac:dyDescent="0.3">
      <c r="V1387" s="167"/>
    </row>
    <row r="1388" spans="22:22" x14ac:dyDescent="0.3">
      <c r="V1388" s="167"/>
    </row>
    <row r="1389" spans="22:22" x14ac:dyDescent="0.3">
      <c r="V1389" s="167"/>
    </row>
    <row r="1390" spans="22:22" x14ac:dyDescent="0.3">
      <c r="V1390" s="167"/>
    </row>
    <row r="1391" spans="22:22" x14ac:dyDescent="0.3">
      <c r="V1391" s="167"/>
    </row>
    <row r="1392" spans="22:22" x14ac:dyDescent="0.3">
      <c r="V1392" s="167"/>
    </row>
    <row r="1393" spans="22:22" x14ac:dyDescent="0.3">
      <c r="V1393" s="167"/>
    </row>
    <row r="1394" spans="22:22" x14ac:dyDescent="0.3">
      <c r="V1394" s="167"/>
    </row>
    <row r="1395" spans="22:22" x14ac:dyDescent="0.3">
      <c r="V1395" s="167"/>
    </row>
    <row r="1396" spans="22:22" x14ac:dyDescent="0.3">
      <c r="V1396" s="167"/>
    </row>
    <row r="1397" spans="22:22" x14ac:dyDescent="0.3">
      <c r="V1397" s="167"/>
    </row>
    <row r="1398" spans="22:22" x14ac:dyDescent="0.3">
      <c r="V1398" s="167"/>
    </row>
    <row r="1399" spans="22:22" x14ac:dyDescent="0.3">
      <c r="V1399" s="167"/>
    </row>
    <row r="1400" spans="22:22" x14ac:dyDescent="0.3">
      <c r="V1400" s="167"/>
    </row>
    <row r="1401" spans="22:22" x14ac:dyDescent="0.3">
      <c r="V1401" s="167"/>
    </row>
    <row r="1402" spans="22:22" x14ac:dyDescent="0.3">
      <c r="V1402" s="167"/>
    </row>
    <row r="1403" spans="22:22" x14ac:dyDescent="0.3">
      <c r="V1403" s="167"/>
    </row>
    <row r="1404" spans="22:22" x14ac:dyDescent="0.3">
      <c r="V1404" s="167"/>
    </row>
    <row r="1405" spans="22:22" x14ac:dyDescent="0.3">
      <c r="V1405" s="167"/>
    </row>
    <row r="1406" spans="22:22" x14ac:dyDescent="0.3">
      <c r="V1406" s="167"/>
    </row>
    <row r="1407" spans="22:22" x14ac:dyDescent="0.3">
      <c r="V1407" s="167"/>
    </row>
    <row r="1408" spans="22:22" x14ac:dyDescent="0.3">
      <c r="V1408" s="167"/>
    </row>
    <row r="1409" spans="22:22" x14ac:dyDescent="0.3">
      <c r="V1409" s="167"/>
    </row>
    <row r="1410" spans="22:22" x14ac:dyDescent="0.3">
      <c r="V1410" s="167"/>
    </row>
    <row r="1411" spans="22:22" x14ac:dyDescent="0.3">
      <c r="V1411" s="167"/>
    </row>
    <row r="1412" spans="22:22" x14ac:dyDescent="0.3">
      <c r="V1412" s="167"/>
    </row>
    <row r="1413" spans="22:22" x14ac:dyDescent="0.3">
      <c r="V1413" s="167"/>
    </row>
    <row r="1414" spans="22:22" x14ac:dyDescent="0.3">
      <c r="V1414" s="167"/>
    </row>
    <row r="1415" spans="22:22" x14ac:dyDescent="0.3">
      <c r="V1415" s="167"/>
    </row>
    <row r="1416" spans="22:22" x14ac:dyDescent="0.3">
      <c r="V1416" s="167"/>
    </row>
    <row r="1417" spans="22:22" x14ac:dyDescent="0.3">
      <c r="V1417" s="167"/>
    </row>
    <row r="1418" spans="22:22" x14ac:dyDescent="0.3">
      <c r="V1418" s="167"/>
    </row>
    <row r="1419" spans="22:22" x14ac:dyDescent="0.3">
      <c r="V1419" s="167"/>
    </row>
    <row r="1420" spans="22:22" x14ac:dyDescent="0.3">
      <c r="V1420" s="167"/>
    </row>
    <row r="1421" spans="22:22" x14ac:dyDescent="0.3">
      <c r="V1421" s="167"/>
    </row>
    <row r="1422" spans="22:22" x14ac:dyDescent="0.3">
      <c r="V1422" s="167"/>
    </row>
    <row r="1423" spans="22:22" x14ac:dyDescent="0.3">
      <c r="V1423" s="167"/>
    </row>
    <row r="1424" spans="22:22" x14ac:dyDescent="0.3">
      <c r="V1424" s="167"/>
    </row>
    <row r="1425" spans="22:22" x14ac:dyDescent="0.3">
      <c r="V1425" s="167"/>
    </row>
    <row r="1426" spans="22:22" x14ac:dyDescent="0.3">
      <c r="V1426" s="167"/>
    </row>
    <row r="1427" spans="22:22" x14ac:dyDescent="0.3">
      <c r="V1427" s="167"/>
    </row>
    <row r="1428" spans="22:22" x14ac:dyDescent="0.3">
      <c r="V1428" s="167"/>
    </row>
    <row r="1429" spans="22:22" x14ac:dyDescent="0.3">
      <c r="V1429" s="167"/>
    </row>
    <row r="1430" spans="22:22" x14ac:dyDescent="0.3">
      <c r="V1430" s="167"/>
    </row>
    <row r="1431" spans="22:22" x14ac:dyDescent="0.3">
      <c r="V1431" s="167"/>
    </row>
    <row r="1432" spans="22:22" x14ac:dyDescent="0.3">
      <c r="V1432" s="167"/>
    </row>
    <row r="1433" spans="22:22" x14ac:dyDescent="0.3">
      <c r="V1433" s="167"/>
    </row>
    <row r="1434" spans="22:22" x14ac:dyDescent="0.3">
      <c r="V1434" s="167"/>
    </row>
    <row r="1435" spans="22:22" x14ac:dyDescent="0.3">
      <c r="V1435" s="167"/>
    </row>
    <row r="1436" spans="22:22" x14ac:dyDescent="0.3">
      <c r="V1436" s="167"/>
    </row>
    <row r="1437" spans="22:22" x14ac:dyDescent="0.3">
      <c r="V1437" s="167"/>
    </row>
    <row r="1438" spans="22:22" x14ac:dyDescent="0.3">
      <c r="V1438" s="167"/>
    </row>
    <row r="1439" spans="22:22" x14ac:dyDescent="0.3">
      <c r="V1439" s="167"/>
    </row>
    <row r="1440" spans="22:22" x14ac:dyDescent="0.3">
      <c r="V1440" s="167"/>
    </row>
    <row r="1441" spans="22:22" x14ac:dyDescent="0.3">
      <c r="V1441" s="167"/>
    </row>
    <row r="1442" spans="22:22" x14ac:dyDescent="0.3">
      <c r="V1442" s="167"/>
    </row>
    <row r="1443" spans="22:22" x14ac:dyDescent="0.3">
      <c r="V1443" s="167"/>
    </row>
    <row r="1444" spans="22:22" x14ac:dyDescent="0.3">
      <c r="V1444" s="167"/>
    </row>
    <row r="1445" spans="22:22" x14ac:dyDescent="0.3">
      <c r="V1445" s="167"/>
    </row>
    <row r="1446" spans="22:22" x14ac:dyDescent="0.3">
      <c r="V1446" s="167"/>
    </row>
    <row r="1447" spans="22:22" x14ac:dyDescent="0.3">
      <c r="V1447" s="167"/>
    </row>
    <row r="1448" spans="22:22" x14ac:dyDescent="0.3">
      <c r="V1448" s="167"/>
    </row>
    <row r="1449" spans="22:22" x14ac:dyDescent="0.3">
      <c r="V1449" s="167"/>
    </row>
    <row r="1450" spans="22:22" x14ac:dyDescent="0.3">
      <c r="V1450" s="167"/>
    </row>
    <row r="1451" spans="22:22" x14ac:dyDescent="0.3">
      <c r="V1451" s="167"/>
    </row>
    <row r="1452" spans="22:22" x14ac:dyDescent="0.3">
      <c r="V1452" s="167"/>
    </row>
    <row r="1453" spans="22:22" x14ac:dyDescent="0.3">
      <c r="V1453" s="167"/>
    </row>
    <row r="1454" spans="22:22" x14ac:dyDescent="0.3">
      <c r="V1454" s="167"/>
    </row>
    <row r="1455" spans="22:22" x14ac:dyDescent="0.3">
      <c r="V1455" s="167"/>
    </row>
    <row r="1456" spans="22:22" x14ac:dyDescent="0.3">
      <c r="V1456" s="167"/>
    </row>
    <row r="1457" spans="22:22" x14ac:dyDescent="0.3">
      <c r="V1457" s="167"/>
    </row>
    <row r="1458" spans="22:22" x14ac:dyDescent="0.3">
      <c r="V1458" s="167"/>
    </row>
    <row r="1459" spans="22:22" x14ac:dyDescent="0.3">
      <c r="V1459" s="167"/>
    </row>
    <row r="1460" spans="22:22" x14ac:dyDescent="0.3">
      <c r="V1460" s="167"/>
    </row>
    <row r="1461" spans="22:22" x14ac:dyDescent="0.3">
      <c r="V1461" s="167"/>
    </row>
    <row r="1462" spans="22:22" x14ac:dyDescent="0.3">
      <c r="V1462" s="167"/>
    </row>
    <row r="1463" spans="22:22" x14ac:dyDescent="0.3">
      <c r="V1463" s="167"/>
    </row>
    <row r="1464" spans="22:22" x14ac:dyDescent="0.3">
      <c r="V1464" s="167"/>
    </row>
    <row r="1465" spans="22:22" x14ac:dyDescent="0.3">
      <c r="V1465" s="167"/>
    </row>
    <row r="1466" spans="22:22" x14ac:dyDescent="0.3">
      <c r="V1466" s="167"/>
    </row>
    <row r="1467" spans="22:22" x14ac:dyDescent="0.3">
      <c r="V1467" s="167"/>
    </row>
    <row r="1468" spans="22:22" x14ac:dyDescent="0.3">
      <c r="V1468" s="167"/>
    </row>
    <row r="1469" spans="22:22" x14ac:dyDescent="0.3">
      <c r="V1469" s="167"/>
    </row>
    <row r="1470" spans="22:22" x14ac:dyDescent="0.3">
      <c r="V1470" s="167"/>
    </row>
    <row r="1471" spans="22:22" x14ac:dyDescent="0.3">
      <c r="V1471" s="167"/>
    </row>
    <row r="1472" spans="22:22" x14ac:dyDescent="0.3">
      <c r="V1472" s="167"/>
    </row>
    <row r="1473" spans="22:22" x14ac:dyDescent="0.3">
      <c r="V1473" s="167"/>
    </row>
    <row r="1474" spans="22:22" x14ac:dyDescent="0.3">
      <c r="V1474" s="167"/>
    </row>
    <row r="1475" spans="22:22" x14ac:dyDescent="0.3">
      <c r="V1475" s="167"/>
    </row>
    <row r="1476" spans="22:22" x14ac:dyDescent="0.3">
      <c r="V1476" s="167"/>
    </row>
    <row r="1477" spans="22:22" x14ac:dyDescent="0.3">
      <c r="V1477" s="167"/>
    </row>
    <row r="1478" spans="22:22" x14ac:dyDescent="0.3">
      <c r="V1478" s="167"/>
    </row>
    <row r="1479" spans="22:22" x14ac:dyDescent="0.3">
      <c r="V1479" s="167"/>
    </row>
    <row r="1480" spans="22:22" x14ac:dyDescent="0.3">
      <c r="V1480" s="167"/>
    </row>
    <row r="1481" spans="22:22" x14ac:dyDescent="0.3">
      <c r="V1481" s="167"/>
    </row>
    <row r="1482" spans="22:22" x14ac:dyDescent="0.3">
      <c r="V1482" s="167"/>
    </row>
    <row r="1483" spans="22:22" x14ac:dyDescent="0.3">
      <c r="V1483" s="167"/>
    </row>
    <row r="1484" spans="22:22" x14ac:dyDescent="0.3">
      <c r="V1484" s="167"/>
    </row>
    <row r="1485" spans="22:22" x14ac:dyDescent="0.3">
      <c r="V1485" s="167"/>
    </row>
    <row r="1486" spans="22:22" x14ac:dyDescent="0.3">
      <c r="V1486" s="167"/>
    </row>
    <row r="1487" spans="22:22" x14ac:dyDescent="0.3">
      <c r="V1487" s="167"/>
    </row>
    <row r="1488" spans="22:22" x14ac:dyDescent="0.3">
      <c r="V1488" s="167"/>
    </row>
    <row r="1489" spans="22:22" x14ac:dyDescent="0.3">
      <c r="V1489" s="167"/>
    </row>
    <row r="1490" spans="22:22" x14ac:dyDescent="0.3">
      <c r="V1490" s="167"/>
    </row>
    <row r="1491" spans="22:22" x14ac:dyDescent="0.3">
      <c r="V1491" s="167"/>
    </row>
    <row r="1492" spans="22:22" x14ac:dyDescent="0.3">
      <c r="V1492" s="167"/>
    </row>
    <row r="1493" spans="22:22" x14ac:dyDescent="0.3">
      <c r="V1493" s="167"/>
    </row>
    <row r="1494" spans="22:22" x14ac:dyDescent="0.3">
      <c r="V1494" s="167"/>
    </row>
    <row r="1495" spans="22:22" x14ac:dyDescent="0.3">
      <c r="V1495" s="167"/>
    </row>
    <row r="1496" spans="22:22" x14ac:dyDescent="0.3">
      <c r="V1496" s="167"/>
    </row>
    <row r="1497" spans="22:22" x14ac:dyDescent="0.3">
      <c r="V1497" s="167"/>
    </row>
    <row r="1498" spans="22:22" x14ac:dyDescent="0.3">
      <c r="V1498" s="167"/>
    </row>
    <row r="1499" spans="22:22" x14ac:dyDescent="0.3">
      <c r="V1499" s="167"/>
    </row>
    <row r="1500" spans="22:22" x14ac:dyDescent="0.3">
      <c r="V1500" s="167"/>
    </row>
    <row r="1501" spans="22:22" x14ac:dyDescent="0.3">
      <c r="V1501" s="167"/>
    </row>
    <row r="1502" spans="22:22" x14ac:dyDescent="0.3">
      <c r="V1502" s="167"/>
    </row>
    <row r="1503" spans="22:22" x14ac:dyDescent="0.3">
      <c r="V1503" s="167"/>
    </row>
    <row r="1504" spans="22:22" x14ac:dyDescent="0.3">
      <c r="V1504" s="167"/>
    </row>
    <row r="1505" spans="22:22" x14ac:dyDescent="0.3">
      <c r="V1505" s="167"/>
    </row>
    <row r="1506" spans="22:22" x14ac:dyDescent="0.3">
      <c r="V1506" s="167"/>
    </row>
    <row r="1507" spans="22:22" x14ac:dyDescent="0.3">
      <c r="V1507" s="167"/>
    </row>
    <row r="1508" spans="22:22" x14ac:dyDescent="0.3">
      <c r="V1508" s="167"/>
    </row>
    <row r="1509" spans="22:22" x14ac:dyDescent="0.3">
      <c r="V1509" s="167"/>
    </row>
    <row r="1510" spans="22:22" x14ac:dyDescent="0.3">
      <c r="V1510" s="167"/>
    </row>
    <row r="1511" spans="22:22" x14ac:dyDescent="0.3">
      <c r="V1511" s="167"/>
    </row>
    <row r="1512" spans="22:22" x14ac:dyDescent="0.3">
      <c r="V1512" s="167"/>
    </row>
    <row r="1513" spans="22:22" x14ac:dyDescent="0.3">
      <c r="V1513" s="167"/>
    </row>
    <row r="1514" spans="22:22" x14ac:dyDescent="0.3">
      <c r="V1514" s="167"/>
    </row>
    <row r="1515" spans="22:22" x14ac:dyDescent="0.3">
      <c r="V1515" s="167"/>
    </row>
    <row r="1516" spans="22:22" x14ac:dyDescent="0.3">
      <c r="V1516" s="167"/>
    </row>
    <row r="1517" spans="22:22" x14ac:dyDescent="0.3">
      <c r="V1517" s="167"/>
    </row>
    <row r="1518" spans="22:22" x14ac:dyDescent="0.3">
      <c r="V1518" s="167"/>
    </row>
    <row r="1519" spans="22:22" x14ac:dyDescent="0.3">
      <c r="V1519" s="167"/>
    </row>
    <row r="1520" spans="22:22" x14ac:dyDescent="0.3">
      <c r="V1520" s="167"/>
    </row>
    <row r="1521" spans="22:22" x14ac:dyDescent="0.3">
      <c r="V1521" s="167"/>
    </row>
    <row r="1522" spans="22:22" x14ac:dyDescent="0.3">
      <c r="V1522" s="167"/>
    </row>
    <row r="1523" spans="22:22" x14ac:dyDescent="0.3">
      <c r="V1523" s="167"/>
    </row>
    <row r="1524" spans="22:22" x14ac:dyDescent="0.3">
      <c r="V1524" s="167"/>
    </row>
    <row r="1525" spans="22:22" x14ac:dyDescent="0.3">
      <c r="V1525" s="167"/>
    </row>
    <row r="1526" spans="22:22" x14ac:dyDescent="0.3">
      <c r="V1526" s="167"/>
    </row>
    <row r="1527" spans="22:22" x14ac:dyDescent="0.3">
      <c r="V1527" s="167"/>
    </row>
    <row r="1528" spans="22:22" x14ac:dyDescent="0.3">
      <c r="V1528" s="167"/>
    </row>
    <row r="1529" spans="22:22" x14ac:dyDescent="0.3">
      <c r="V1529" s="167"/>
    </row>
    <row r="1530" spans="22:22" x14ac:dyDescent="0.3">
      <c r="V1530" s="167"/>
    </row>
    <row r="1531" spans="22:22" x14ac:dyDescent="0.3">
      <c r="V1531" s="167"/>
    </row>
    <row r="1532" spans="22:22" x14ac:dyDescent="0.3">
      <c r="V1532" s="167"/>
    </row>
  </sheetData>
  <sheetProtection algorithmName="SHA-512" hashValue="QS8XYO/sxn5hJ+gIlfIjty4/+q6E/9c3XDgjNAFtN8eNjd4Bs47KT2rhe6Y4CGD7GoAWQZcMZJoFZZhIsub5pQ==" saltValue="sGufPsAt4U8xHYa7dx6XfQ==" spinCount="100000" sheet="1" formatCells="0" formatColumns="0" formatRows="0" insertHyperlinks="0" pivotTables="0"/>
  <mergeCells count="41">
    <mergeCell ref="C2:D2"/>
    <mergeCell ref="V2:V3"/>
    <mergeCell ref="C3:D3"/>
    <mergeCell ref="AJ3:AJ5"/>
    <mergeCell ref="C4:D4"/>
    <mergeCell ref="C5:D5"/>
    <mergeCell ref="V5:V6"/>
    <mergeCell ref="C6:D6"/>
    <mergeCell ref="G2:H2"/>
    <mergeCell ref="G3:H3"/>
    <mergeCell ref="K3:N3"/>
    <mergeCell ref="K4:N4"/>
    <mergeCell ref="K5:N5"/>
    <mergeCell ref="G5:H5"/>
    <mergeCell ref="G6:H6"/>
    <mergeCell ref="K2:N2"/>
    <mergeCell ref="P8:P12"/>
    <mergeCell ref="H7:J7"/>
    <mergeCell ref="B8:B12"/>
    <mergeCell ref="C8:C12"/>
    <mergeCell ref="D8:D12"/>
    <mergeCell ref="E8:E12"/>
    <mergeCell ref="F8:F12"/>
    <mergeCell ref="G8:G12"/>
    <mergeCell ref="H8:H12"/>
    <mergeCell ref="I8:I12"/>
    <mergeCell ref="J8:J12"/>
    <mergeCell ref="K8:K12"/>
    <mergeCell ref="L8:L12"/>
    <mergeCell ref="M8:M12"/>
    <mergeCell ref="N8:N12"/>
    <mergeCell ref="O8:O12"/>
    <mergeCell ref="W8:W12"/>
    <mergeCell ref="AJ8:AJ11"/>
    <mergeCell ref="Y14:AF14"/>
    <mergeCell ref="Q8:Q12"/>
    <mergeCell ref="R8:R12"/>
    <mergeCell ref="S8:S12"/>
    <mergeCell ref="T8:T12"/>
    <mergeCell ref="U8:U12"/>
    <mergeCell ref="V8:V12"/>
  </mergeCells>
  <conditionalFormatting sqref="S7 U7">
    <cfRule type="cellIs" dxfId="47" priority="2" operator="equal">
      <formula>"FSC"</formula>
    </cfRule>
    <cfRule type="cellIs" dxfId="46" priority="3" operator="equal">
      <formula>"NOT FSC"</formula>
    </cfRule>
  </conditionalFormatting>
  <conditionalFormatting sqref="G5">
    <cfRule type="expression" dxfId="45" priority="1">
      <formula>$F$5="EMAIL:"</formula>
    </cfRule>
  </conditionalFormatting>
  <dataValidations count="15">
    <dataValidation type="list" allowBlank="1" showInputMessage="1" showErrorMessage="1" promptTitle="FSC SELECTION" sqref="U7" xr:uid="{7F2899AF-8C01-4294-9E91-9257D0415FD4}">
      <formula1>$AJ$25:$AJ$26</formula1>
    </dataValidation>
    <dataValidation type="list" allowBlank="1" showInputMessage="1" showErrorMessage="1" promptTitle="FSC SELECTION" sqref="S7" xr:uid="{5C309BF5-6541-4793-AC8A-99D19E723F63}">
      <formula1>$AI$25:$AI$26</formula1>
    </dataValidation>
    <dataValidation type="list" allowBlank="1" showInputMessage="1" showErrorMessage="1" sqref="O14:O16 O18:O48" xr:uid="{0CFA27CE-6BD0-4901-B610-52CBA73F85FE}">
      <formula1>$AI$17:$AI$23</formula1>
    </dataValidation>
    <dataValidation type="list" allowBlank="1" showInputMessage="1" showErrorMessage="1" sqref="G14" xr:uid="{704A93D5-A459-457A-BDC7-1C1402E2B04E}">
      <formula1>$AA$17:$AA$20</formula1>
    </dataValidation>
    <dataValidation type="list" allowBlank="1" showInputMessage="1" showErrorMessage="1" sqref="J14:J31" xr:uid="{8BB6FCB7-A4FF-47B3-B71A-8AD16EFEA31E}">
      <formula1>$AD$17:$AD$28</formula1>
    </dataValidation>
    <dataValidation type="list" allowBlank="1" showInputMessage="1" showErrorMessage="1" sqref="O17" xr:uid="{8CD44EEE-0424-4838-995C-A181BA8E44EE}">
      <formula1>$AI$17:$AI$24</formula1>
    </dataValidation>
    <dataValidation type="list" allowBlank="1" showInputMessage="1" showErrorMessage="1" sqref="K14:K48" xr:uid="{4CFCA4E9-885A-4ED3-933E-FEBA18138852}">
      <formula1>$AE$17:$AE$27</formula1>
    </dataValidation>
    <dataValidation type="list" allowBlank="1" showInputMessage="1" showErrorMessage="1" sqref="I14:I48" xr:uid="{FD5E7AC9-1509-4CA3-83BF-F7A68C0C7B7A}">
      <formula1>$AC$17:$AC$21</formula1>
    </dataValidation>
    <dataValidation type="list" allowBlank="1" showInputMessage="1" showErrorMessage="1" sqref="J32:J48" xr:uid="{5E3AB8BD-9DE0-478A-A64E-882677F2D743}">
      <formula1>$AD$17:$AD$27</formula1>
    </dataValidation>
    <dataValidation type="list" allowBlank="1" showInputMessage="1" showErrorMessage="1" sqref="G15:G48" xr:uid="{7024056C-D419-4220-A603-41303F4047FC}">
      <formula1>$AA$17:$AA$19</formula1>
    </dataValidation>
    <dataValidation type="list" allowBlank="1" showInputMessage="1" showErrorMessage="1" sqref="F14:F48" xr:uid="{2D7625BA-18E7-4967-9A2B-7317706ED0FD}">
      <formula1>$Z$17:$Z$20</formula1>
    </dataValidation>
    <dataValidation type="list" allowBlank="1" showInputMessage="1" showErrorMessage="1" sqref="Q14:Q48" xr:uid="{BD37F1AB-9BAB-46D4-8508-60F36CEDAB90}">
      <formula1>$AK$17:$AK$20</formula1>
    </dataValidation>
    <dataValidation type="list" allowBlank="1" showInputMessage="1" showErrorMessage="1" sqref="H14:H48" xr:uid="{FD6D650B-21FA-4DF6-85D3-D777F519D421}">
      <formula1>$AB$17:$AB$20</formula1>
    </dataValidation>
    <dataValidation type="list" allowBlank="1" showInputMessage="1" showErrorMessage="1" sqref="P14:P48" xr:uid="{66810196-AF5B-45CE-B2E6-20ED500D90B0}">
      <formula1>$AJ$17:$AJ$21</formula1>
    </dataValidation>
    <dataValidation type="list" allowBlank="1" showInputMessage="1" showErrorMessage="1" sqref="C5:D5" xr:uid="{F15A90FB-3600-448B-97FE-497CF67D874C}">
      <formula1>$AL$16:$AL$26</formula1>
    </dataValidation>
  </dataValidations>
  <printOptions horizontalCentered="1" gridLinesSet="0"/>
  <pageMargins left="0.25" right="0.25" top="0.5" bottom="0.25" header="0" footer="0"/>
  <pageSetup scale="41" fitToHeight="31" orientation="landscape" r:id="rId1"/>
  <headerFooter alignWithMargins="0">
    <oddHeader>&amp;L&amp;"Book Antiqua,Bold"&amp;36Talbert Architectural Panel &amp; Door, Inc.&amp;C&amp;"Arial,Bold"&amp;26&amp;UPANEL
ORDER FORM</oddHeader>
    <oddFooter>&amp;C
&amp;"Arial,Bold"&amp;24&amp;P OF &amp;N&amp;R&amp;24&amp;D   &amp;T</oddFooter>
  </headerFooter>
  <rowBreaks count="1" manualBreakCount="1">
    <brk id="28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Veneer PO BLANK</vt:lpstr>
      <vt:lpstr>LookUpTable_FaceVnrFormat</vt:lpstr>
      <vt:lpstr>LookUpTable_MatCodeFormat</vt:lpstr>
      <vt:lpstr>LookUpTable_PnlThicknessFormat</vt:lpstr>
      <vt:lpstr>LookUpTable_ShipTo_VnrPlam</vt:lpstr>
      <vt:lpstr>LookUpTable_Vendors</vt:lpstr>
      <vt:lpstr>'Veneer PO BLANK'!Print_Area</vt:lpstr>
      <vt:lpstr>'Veneer PO BLANK'!Print_Titles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Bristow</dc:creator>
  <cp:lastModifiedBy>Talbert</cp:lastModifiedBy>
  <cp:lastPrinted>2021-07-16T19:23:19Z</cp:lastPrinted>
  <dcterms:created xsi:type="dcterms:W3CDTF">2021-07-15T17:43:49Z</dcterms:created>
  <dcterms:modified xsi:type="dcterms:W3CDTF">2021-07-20T17:30:27Z</dcterms:modified>
</cp:coreProperties>
</file>